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0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3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2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3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6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7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9.xml" ContentType="application/vnd.openxmlformats-officedocument.drawing+xml"/>
  <Override PartName="/xl/charts/chart71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42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43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44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45.xml" ContentType="application/vnd.openxmlformats-officedocument.drawing+xml"/>
  <Override PartName="/xl/charts/chart80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8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9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50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51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52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53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54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55.xml" ContentType="application/vnd.openxmlformats-officedocument.drawing+xml"/>
  <Override PartName="/xl/charts/chart97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58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drawings/drawing59.xml" ContentType="application/vnd.openxmlformats-officedocument.drawing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60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61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62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63.xml" ContentType="application/vnd.openxmlformats-officedocument.drawing+xml"/>
  <Override PartName="/xl/charts/chart110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66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67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68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69.xml" ContentType="application/vnd.openxmlformats-officedocument.drawing+xml"/>
  <Override PartName="/xl/charts/chart119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72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73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74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75.xml" ContentType="application/vnd.openxmlformats-officedocument.drawing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76.xml" ContentType="application/vnd.openxmlformats-officedocument.drawing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drawings/drawing77.xml" ContentType="application/vnd.openxmlformats-officedocument.drawing+xml"/>
  <Override PartName="/xl/charts/chart132.xml" ContentType="application/vnd.openxmlformats-officedocument.drawingml.chart+xml"/>
  <Override PartName="/xl/drawings/drawing7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codeName="ThisWorkbook" defaultThemeVersion="124226"/>
  <bookViews>
    <workbookView xWindow="0" yWindow="0" windowWidth="28800" windowHeight="12768" tabRatio="920" firstSheet="1" activeTab="2"/>
  </bookViews>
  <sheets>
    <sheet name="Premier" sheetId="1" state="hidden" r:id="rId1"/>
    <sheet name="SubPump" sheetId="63" r:id="rId2"/>
    <sheet name="OD GmbH" sheetId="31" r:id="rId3"/>
    <sheet name="SD550" sheetId="37" state="hidden" r:id="rId4"/>
    <sheet name="SD500" sheetId="36" r:id="rId5"/>
    <sheet name="SD900" sheetId="39" state="hidden" r:id="rId6"/>
    <sheet name="SD1200" sheetId="40" state="hidden" r:id="rId7"/>
    <sheet name="SD1500" sheetId="41" state="hidden" r:id="rId8"/>
    <sheet name="SD2000" sheetId="42" state="hidden" r:id="rId9"/>
    <sheet name="338 pumps" sheetId="38" r:id="rId10"/>
    <sheet name="400-KOMP" sheetId="67" state="hidden" r:id="rId11"/>
    <sheet name="SF320" sheetId="2" state="hidden" r:id="rId12"/>
    <sheet name="SF350" sheetId="4" state="hidden" r:id="rId13"/>
    <sheet name="SF500" sheetId="10" state="hidden" r:id="rId14"/>
    <sheet name="SF850" sheetId="11" state="hidden" r:id="rId15"/>
    <sheet name="SF900" sheetId="12" state="hidden" r:id="rId16"/>
    <sheet name="SF950" sheetId="5" state="hidden" r:id="rId17"/>
    <sheet name="SF1000" sheetId="13" state="hidden" r:id="rId18"/>
    <sheet name="SF1200" sheetId="14" state="hidden" r:id="rId19"/>
    <sheet name="SF1700" sheetId="15" state="hidden" r:id="rId20"/>
    <sheet name="SF1750" sheetId="6" state="hidden" r:id="rId21"/>
    <sheet name="SF2200" sheetId="7" state="hidden" r:id="rId22"/>
    <sheet name="SF2250" sheetId="16" state="hidden" r:id="rId23"/>
    <sheet name="SF2700" sheetId="17" state="hidden" r:id="rId24"/>
    <sheet name="SF3000" sheetId="18" state="hidden" r:id="rId25"/>
    <sheet name="SF3550" sheetId="8" state="hidden" r:id="rId26"/>
    <sheet name="SF4300" sheetId="9" state="hidden" r:id="rId27"/>
    <sheet name="SF5800" sheetId="19" state="hidden" r:id="rId28"/>
    <sheet name="400 pumps" sheetId="20" r:id="rId29"/>
    <sheet name="538-KOMP" sheetId="68" state="hidden" r:id="rId30"/>
    <sheet name="SJ1600" sheetId="21" state="hidden" r:id="rId31"/>
    <sheet name="SJ2000" sheetId="22" state="hidden" r:id="rId32"/>
    <sheet name="SJ2800" sheetId="23" state="hidden" r:id="rId33"/>
    <sheet name="SJ3300" sheetId="24" state="hidden" r:id="rId34"/>
    <sheet name="SJ4200" sheetId="25" state="hidden" r:id="rId35"/>
    <sheet name="SJ5500" sheetId="26" state="hidden" r:id="rId36"/>
    <sheet name="SJ6200" sheetId="27" state="hidden" r:id="rId37"/>
    <sheet name="SJ7500" sheetId="28" state="hidden" r:id="rId38"/>
    <sheet name="SJ10000" sheetId="29" state="hidden" r:id="rId39"/>
    <sheet name="538 pumps" sheetId="30" r:id="rId40"/>
    <sheet name="SK11000" sheetId="43" state="hidden" r:id="rId41"/>
    <sheet name="SK15500" sheetId="46" state="hidden" r:id="rId42"/>
    <sheet name="SK20000" sheetId="47" state="hidden" r:id="rId43"/>
    <sheet name="SK27000" sheetId="48" state="hidden" r:id="rId44"/>
    <sheet name="562 pumps" sheetId="45" r:id="rId45"/>
    <sheet name="SH6700" sheetId="49" state="hidden" r:id="rId46"/>
    <sheet name="SH7500" sheetId="50" state="hidden" r:id="rId47"/>
    <sheet name="SH10000" sheetId="51" state="hidden" r:id="rId48"/>
    <sheet name="SH12000" sheetId="52" state="hidden" r:id="rId49"/>
    <sheet name="SH16000" sheetId="53" state="hidden" r:id="rId50"/>
    <sheet name="SH21000" sheetId="54" state="hidden" r:id="rId51"/>
    <sheet name="SH27000" sheetId="55" state="hidden" r:id="rId52"/>
    <sheet name="SH35000" sheetId="56" state="hidden" r:id="rId53"/>
    <sheet name="675 pumps" sheetId="57" r:id="rId54"/>
    <sheet name="FC NPSH" sheetId="64" state="hidden" r:id="rId55"/>
    <sheet name="GC NPSH" sheetId="65" state="hidden" r:id="rId56"/>
    <sheet name="SQ21000" sheetId="58" state="hidden" r:id="rId57"/>
    <sheet name="SQ27000 obs" sheetId="60" state="hidden" r:id="rId58"/>
    <sheet name="SQ27000" sheetId="62" state="hidden" r:id="rId59"/>
    <sheet name="SQ35000" sheetId="61" state="hidden" r:id="rId60"/>
    <sheet name="875 pumps" sheetId="59" r:id="rId61"/>
    <sheet name="1100-60000L-F" sheetId="69" state="hidden" r:id="rId62"/>
    <sheet name="1100-58000L-F " sheetId="70" state="hidden" r:id="rId63"/>
    <sheet name="1100-53000L-F" sheetId="71" state="hidden" r:id="rId64"/>
    <sheet name="1100-51000L-F" sheetId="72" state="hidden" r:id="rId65"/>
    <sheet name="1100 pumps" sheetId="73" r:id="rId66"/>
    <sheet name="1200-78000L-F" sheetId="74" state="hidden" r:id="rId67"/>
    <sheet name="1200-75000L-F" sheetId="75" state="hidden" r:id="rId68"/>
    <sheet name="1200-72000L-F" sheetId="76" state="hidden" r:id="rId69"/>
    <sheet name="1200-66000L-F" sheetId="77" state="hidden" r:id="rId70"/>
    <sheet name="1200-64000L-F" sheetId="78" state="hidden" r:id="rId71"/>
    <sheet name="1200-63000L-F" sheetId="79" state="hidden" r:id="rId72"/>
    <sheet name="Sheet1" sheetId="66" state="hidden" r:id="rId73"/>
    <sheet name="1200 pumps" sheetId="80" r:id="rId74"/>
  </sheets>
  <definedNames>
    <definedName name="_xlnm._FilterDatabase" localSheetId="0" hidden="1">Premier!$A$2:$C$2</definedName>
  </definedNames>
  <calcPr calcId="162913"/>
  <fileRecoveryPr autoRecover="0"/>
</workbook>
</file>

<file path=xl/calcChain.xml><?xml version="1.0" encoding="utf-8"?>
<calcChain xmlns="http://schemas.openxmlformats.org/spreadsheetml/2006/main">
  <c r="A20" i="67" l="1"/>
  <c r="A16" i="67"/>
  <c r="A12" i="67"/>
  <c r="D29" i="75" l="1"/>
  <c r="F29" i="75"/>
  <c r="A20" i="75"/>
  <c r="E24" i="79"/>
  <c r="B24" i="79"/>
  <c r="E20" i="79"/>
  <c r="A20" i="79"/>
  <c r="A22" i="79" s="1"/>
  <c r="E16" i="79"/>
  <c r="A16" i="79"/>
  <c r="F33" i="79" s="1"/>
  <c r="A12" i="79"/>
  <c r="A14" i="79" s="1"/>
  <c r="E8" i="79"/>
  <c r="B8" i="79"/>
  <c r="G32" i="79" s="1"/>
  <c r="G34" i="79" s="1"/>
  <c r="G36" i="79" s="1"/>
  <c r="E24" i="78"/>
  <c r="B24" i="78"/>
  <c r="A20" i="78"/>
  <c r="F35" i="78" s="1"/>
  <c r="A16" i="78"/>
  <c r="A18" i="78" s="1"/>
  <c r="A12" i="78"/>
  <c r="A10" i="78" s="1"/>
  <c r="A9" i="78" s="1"/>
  <c r="E8" i="78"/>
  <c r="B8" i="78"/>
  <c r="G32" i="78" s="1"/>
  <c r="G34" i="78" s="1"/>
  <c r="G36" i="78" s="1"/>
  <c r="E24" i="77"/>
  <c r="B24" i="77"/>
  <c r="B20" i="77"/>
  <c r="A20" i="77"/>
  <c r="F35" i="77" s="1"/>
  <c r="B16" i="77"/>
  <c r="A16" i="77"/>
  <c r="A12" i="77"/>
  <c r="A14" i="77" s="1"/>
  <c r="E8" i="77"/>
  <c r="B8" i="77"/>
  <c r="G32" i="77" s="1"/>
  <c r="G34" i="77" s="1"/>
  <c r="G36" i="77" s="1"/>
  <c r="F35" i="76"/>
  <c r="H35" i="76" s="1"/>
  <c r="G32" i="76"/>
  <c r="G34" i="76" s="1"/>
  <c r="G36" i="76" s="1"/>
  <c r="E24" i="76"/>
  <c r="B24" i="76"/>
  <c r="E20" i="76"/>
  <c r="B20" i="76"/>
  <c r="A20" i="76"/>
  <c r="A22" i="76" s="1"/>
  <c r="B16" i="76"/>
  <c r="A16" i="76"/>
  <c r="A18" i="76" s="1"/>
  <c r="A12" i="76"/>
  <c r="A14" i="76" s="1"/>
  <c r="A10" i="76"/>
  <c r="A9" i="76" s="1"/>
  <c r="E8" i="76"/>
  <c r="B8" i="76"/>
  <c r="E24" i="75"/>
  <c r="B24" i="75"/>
  <c r="A16" i="75"/>
  <c r="B16" i="75" s="1"/>
  <c r="B12" i="75"/>
  <c r="A12" i="75"/>
  <c r="E8" i="75"/>
  <c r="B8" i="75"/>
  <c r="G32" i="75" s="1"/>
  <c r="G34" i="75" s="1"/>
  <c r="G36" i="75" s="1"/>
  <c r="E24" i="74"/>
  <c r="B24" i="74"/>
  <c r="A20" i="74"/>
  <c r="A22" i="74" s="1"/>
  <c r="A16" i="74"/>
  <c r="A18" i="74" s="1"/>
  <c r="A12" i="74"/>
  <c r="A14" i="74" s="1"/>
  <c r="E8" i="74"/>
  <c r="B8" i="74"/>
  <c r="G32" i="74" s="1"/>
  <c r="G34" i="74" s="1"/>
  <c r="G36" i="74" s="1"/>
  <c r="A10" i="79" l="1"/>
  <c r="A9" i="79" s="1"/>
  <c r="E9" i="79" s="1"/>
  <c r="E12" i="79"/>
  <c r="H12" i="79" s="1"/>
  <c r="E12" i="78"/>
  <c r="F31" i="78"/>
  <c r="H31" i="78" s="1"/>
  <c r="F33" i="78"/>
  <c r="F34" i="78" s="1"/>
  <c r="H34" i="78" s="1"/>
  <c r="E16" i="78"/>
  <c r="E20" i="78"/>
  <c r="A22" i="78"/>
  <c r="B22" i="78" s="1"/>
  <c r="A22" i="77"/>
  <c r="B22" i="77" s="1"/>
  <c r="B12" i="77"/>
  <c r="A18" i="77"/>
  <c r="H20" i="76"/>
  <c r="E16" i="76"/>
  <c r="H16" i="76" s="1"/>
  <c r="B12" i="76"/>
  <c r="E12" i="76"/>
  <c r="A14" i="75"/>
  <c r="F35" i="75"/>
  <c r="A22" i="75"/>
  <c r="B22" i="75" s="1"/>
  <c r="B20" i="75"/>
  <c r="A18" i="75"/>
  <c r="A17" i="75" s="1"/>
  <c r="B12" i="74"/>
  <c r="B16" i="74"/>
  <c r="B20" i="74"/>
  <c r="A15" i="79"/>
  <c r="B14" i="79"/>
  <c r="H14" i="79" s="1"/>
  <c r="A13" i="79"/>
  <c r="E14" i="79"/>
  <c r="F34" i="79"/>
  <c r="H34" i="79" s="1"/>
  <c r="H33" i="79"/>
  <c r="B22" i="79"/>
  <c r="A21" i="79"/>
  <c r="A23" i="79"/>
  <c r="E22" i="79"/>
  <c r="A18" i="79"/>
  <c r="B12" i="79"/>
  <c r="B16" i="79"/>
  <c r="H16" i="79" s="1"/>
  <c r="B20" i="79"/>
  <c r="H20" i="79" s="1"/>
  <c r="F35" i="79"/>
  <c r="E10" i="79"/>
  <c r="F31" i="79"/>
  <c r="A19" i="78"/>
  <c r="A17" i="78"/>
  <c r="E18" i="78"/>
  <c r="B18" i="78"/>
  <c r="F36" i="78"/>
  <c r="H36" i="78" s="1"/>
  <c r="H35" i="78"/>
  <c r="B9" i="78"/>
  <c r="E9" i="78"/>
  <c r="A11" i="78"/>
  <c r="A14" i="78"/>
  <c r="B12" i="78"/>
  <c r="B16" i="78"/>
  <c r="H16" i="78" s="1"/>
  <c r="B20" i="78"/>
  <c r="H20" i="78" s="1"/>
  <c r="E22" i="78"/>
  <c r="F32" i="78"/>
  <c r="H32" i="78" s="1"/>
  <c r="A23" i="78"/>
  <c r="B10" i="78"/>
  <c r="E10" i="78"/>
  <c r="A21" i="78"/>
  <c r="H33" i="78"/>
  <c r="A15" i="77"/>
  <c r="A13" i="77"/>
  <c r="B14" i="77"/>
  <c r="E14" i="77"/>
  <c r="H14" i="77" s="1"/>
  <c r="A19" i="77"/>
  <c r="A17" i="77"/>
  <c r="B18" i="77"/>
  <c r="E18" i="77"/>
  <c r="F36" i="77"/>
  <c r="H36" i="77" s="1"/>
  <c r="H35" i="77"/>
  <c r="A10" i="77"/>
  <c r="E12" i="77"/>
  <c r="H12" i="77" s="1"/>
  <c r="E16" i="77"/>
  <c r="H16" i="77" s="1"/>
  <c r="E20" i="77"/>
  <c r="H20" i="77" s="1"/>
  <c r="F33" i="77"/>
  <c r="F31" i="77"/>
  <c r="B22" i="76"/>
  <c r="A23" i="76"/>
  <c r="E22" i="76"/>
  <c r="A21" i="76"/>
  <c r="A15" i="76"/>
  <c r="E14" i="76"/>
  <c r="A13" i="76"/>
  <c r="B14" i="76"/>
  <c r="B9" i="76"/>
  <c r="E9" i="76"/>
  <c r="A19" i="76"/>
  <c r="E18" i="76"/>
  <c r="B18" i="76"/>
  <c r="A17" i="76"/>
  <c r="E10" i="76"/>
  <c r="A11" i="76"/>
  <c r="F33" i="76"/>
  <c r="F36" i="76"/>
  <c r="H36" i="76" s="1"/>
  <c r="B10" i="76"/>
  <c r="F31" i="76"/>
  <c r="A15" i="75"/>
  <c r="A13" i="75"/>
  <c r="B14" i="75"/>
  <c r="E14" i="75"/>
  <c r="A19" i="75"/>
  <c r="B18" i="75"/>
  <c r="F36" i="75"/>
  <c r="H36" i="75" s="1"/>
  <c r="H35" i="75"/>
  <c r="A10" i="75"/>
  <c r="E12" i="75"/>
  <c r="H12" i="75" s="1"/>
  <c r="E16" i="75"/>
  <c r="H16" i="75" s="1"/>
  <c r="E20" i="75"/>
  <c r="H20" i="75" s="1"/>
  <c r="F33" i="75"/>
  <c r="F31" i="75"/>
  <c r="A15" i="74"/>
  <c r="A13" i="74"/>
  <c r="E14" i="74"/>
  <c r="B14" i="74"/>
  <c r="A19" i="74"/>
  <c r="A17" i="74"/>
  <c r="E18" i="74"/>
  <c r="B18" i="74"/>
  <c r="B22" i="74"/>
  <c r="A21" i="74"/>
  <c r="A23" i="74"/>
  <c r="E22" i="74"/>
  <c r="A10" i="74"/>
  <c r="E12" i="74"/>
  <c r="E16" i="74"/>
  <c r="H16" i="74" s="1"/>
  <c r="E20" i="74"/>
  <c r="H20" i="74" s="1"/>
  <c r="F35" i="74"/>
  <c r="F33" i="74"/>
  <c r="F31" i="74"/>
  <c r="B10" i="79" l="1"/>
  <c r="A11" i="79"/>
  <c r="B9" i="79"/>
  <c r="H12" i="78"/>
  <c r="H18" i="78"/>
  <c r="A21" i="77"/>
  <c r="E21" i="77" s="1"/>
  <c r="E22" i="77"/>
  <c r="A23" i="77"/>
  <c r="E23" i="77" s="1"/>
  <c r="H18" i="77"/>
  <c r="H18" i="76"/>
  <c r="H14" i="76"/>
  <c r="H12" i="76"/>
  <c r="A23" i="75"/>
  <c r="E23" i="75" s="1"/>
  <c r="A21" i="75"/>
  <c r="E21" i="75" s="1"/>
  <c r="H14" i="75"/>
  <c r="E22" i="75"/>
  <c r="E18" i="75"/>
  <c r="H18" i="75" s="1"/>
  <c r="H12" i="74"/>
  <c r="H14" i="74"/>
  <c r="H18" i="74"/>
  <c r="E11" i="79"/>
  <c r="B11" i="79"/>
  <c r="F36" i="79"/>
  <c r="H36" i="79" s="1"/>
  <c r="H35" i="79"/>
  <c r="E18" i="79"/>
  <c r="H18" i="79" s="1"/>
  <c r="A19" i="79"/>
  <c r="A17" i="79"/>
  <c r="B18" i="79"/>
  <c r="E23" i="79"/>
  <c r="B23" i="79"/>
  <c r="E13" i="79"/>
  <c r="B13" i="79"/>
  <c r="H31" i="79"/>
  <c r="F32" i="79"/>
  <c r="H32" i="79" s="1"/>
  <c r="E21" i="79"/>
  <c r="B21" i="79"/>
  <c r="E15" i="79"/>
  <c r="B15" i="79"/>
  <c r="E21" i="78"/>
  <c r="B21" i="78"/>
  <c r="A15" i="78"/>
  <c r="A13" i="78"/>
  <c r="B14" i="78"/>
  <c r="E14" i="78"/>
  <c r="E11" i="78"/>
  <c r="B11" i="78"/>
  <c r="E23" i="78"/>
  <c r="B23" i="78"/>
  <c r="E17" i="78"/>
  <c r="B17" i="78"/>
  <c r="E19" i="78"/>
  <c r="H19" i="78" s="1"/>
  <c r="B19" i="78"/>
  <c r="E17" i="77"/>
  <c r="B17" i="77"/>
  <c r="H31" i="77"/>
  <c r="F32" i="77"/>
  <c r="H32" i="77" s="1"/>
  <c r="F34" i="77"/>
  <c r="H34" i="77" s="1"/>
  <c r="H33" i="77"/>
  <c r="A9" i="77"/>
  <c r="A11" i="77"/>
  <c r="E10" i="77"/>
  <c r="B10" i="77"/>
  <c r="E19" i="77"/>
  <c r="B19" i="77"/>
  <c r="E13" i="77"/>
  <c r="B13" i="77"/>
  <c r="E15" i="77"/>
  <c r="B15" i="77"/>
  <c r="E17" i="76"/>
  <c r="B17" i="76"/>
  <c r="E15" i="76"/>
  <c r="B15" i="76"/>
  <c r="H15" i="76" s="1"/>
  <c r="E13" i="76"/>
  <c r="B13" i="76"/>
  <c r="H13" i="76" s="1"/>
  <c r="E19" i="76"/>
  <c r="B19" i="76"/>
  <c r="H19" i="76" s="1"/>
  <c r="E21" i="76"/>
  <c r="B21" i="76"/>
  <c r="F34" i="76"/>
  <c r="H34" i="76" s="1"/>
  <c r="H33" i="76"/>
  <c r="E11" i="76"/>
  <c r="B11" i="76"/>
  <c r="E23" i="76"/>
  <c r="B23" i="76"/>
  <c r="H31" i="76"/>
  <c r="F32" i="76"/>
  <c r="H32" i="76" s="1"/>
  <c r="E17" i="75"/>
  <c r="B17" i="75"/>
  <c r="F34" i="75"/>
  <c r="H34" i="75" s="1"/>
  <c r="H33" i="75"/>
  <c r="A9" i="75"/>
  <c r="A11" i="75"/>
  <c r="E10" i="75"/>
  <c r="B10" i="75"/>
  <c r="E19" i="75"/>
  <c r="B19" i="75"/>
  <c r="H31" i="75"/>
  <c r="F32" i="75"/>
  <c r="H32" i="75" s="1"/>
  <c r="E13" i="75"/>
  <c r="B13" i="75"/>
  <c r="H13" i="75" s="1"/>
  <c r="B15" i="75"/>
  <c r="E15" i="75"/>
  <c r="H15" i="75" s="1"/>
  <c r="E13" i="74"/>
  <c r="B13" i="74"/>
  <c r="H31" i="74"/>
  <c r="F32" i="74"/>
  <c r="H32" i="74" s="1"/>
  <c r="A11" i="74"/>
  <c r="E10" i="74"/>
  <c r="A9" i="74"/>
  <c r="B10" i="74"/>
  <c r="F34" i="74"/>
  <c r="H34" i="74" s="1"/>
  <c r="H33" i="74"/>
  <c r="F36" i="74"/>
  <c r="H36" i="74" s="1"/>
  <c r="H35" i="74"/>
  <c r="E21" i="74"/>
  <c r="B21" i="74"/>
  <c r="E17" i="74"/>
  <c r="B17" i="74"/>
  <c r="B19" i="74"/>
  <c r="E19" i="74"/>
  <c r="E23" i="74"/>
  <c r="B23" i="74"/>
  <c r="B15" i="74"/>
  <c r="E15" i="74"/>
  <c r="E24" i="72"/>
  <c r="B24" i="72"/>
  <c r="A20" i="72"/>
  <c r="F35" i="72" s="1"/>
  <c r="A16" i="72"/>
  <c r="A18" i="72" s="1"/>
  <c r="A12" i="72"/>
  <c r="B12" i="72" s="1"/>
  <c r="E8" i="72"/>
  <c r="B8" i="72"/>
  <c r="G32" i="72" s="1"/>
  <c r="G34" i="72" s="1"/>
  <c r="G36" i="72" s="1"/>
  <c r="E24" i="71"/>
  <c r="B24" i="71"/>
  <c r="A20" i="71"/>
  <c r="F35" i="71" s="1"/>
  <c r="A16" i="71"/>
  <c r="A12" i="71"/>
  <c r="A14" i="71" s="1"/>
  <c r="E8" i="71"/>
  <c r="B8" i="71"/>
  <c r="G32" i="71" s="1"/>
  <c r="G34" i="71" s="1"/>
  <c r="G36" i="71" s="1"/>
  <c r="E24" i="70"/>
  <c r="E20" i="70"/>
  <c r="E16" i="70"/>
  <c r="E8" i="70"/>
  <c r="B24" i="70"/>
  <c r="B18" i="70"/>
  <c r="A20" i="70"/>
  <c r="A22" i="70" s="1"/>
  <c r="B22" i="70" s="1"/>
  <c r="A16" i="70"/>
  <c r="A18" i="70" s="1"/>
  <c r="E18" i="70" s="1"/>
  <c r="A12" i="70"/>
  <c r="B12" i="70" s="1"/>
  <c r="B8" i="70"/>
  <c r="G32" i="70" s="1"/>
  <c r="G34" i="70" s="1"/>
  <c r="G36" i="70" s="1"/>
  <c r="H13" i="79" l="1"/>
  <c r="H15" i="79"/>
  <c r="H14" i="78"/>
  <c r="H17" i="78"/>
  <c r="B23" i="77"/>
  <c r="B21" i="77"/>
  <c r="H15" i="77"/>
  <c r="H13" i="77"/>
  <c r="H17" i="77"/>
  <c r="H19" i="77"/>
  <c r="H17" i="76"/>
  <c r="I32" i="76"/>
  <c r="I34" i="76" s="1"/>
  <c r="I36" i="76" s="1"/>
  <c r="B21" i="75"/>
  <c r="B23" i="75"/>
  <c r="H19" i="75"/>
  <c r="H17" i="75"/>
  <c r="H17" i="74"/>
  <c r="H15" i="74"/>
  <c r="H19" i="74"/>
  <c r="H13" i="74"/>
  <c r="E17" i="79"/>
  <c r="B17" i="79"/>
  <c r="E19" i="79"/>
  <c r="B19" i="79"/>
  <c r="B13" i="78"/>
  <c r="E13" i="78"/>
  <c r="H13" i="78"/>
  <c r="E15" i="78"/>
  <c r="I32" i="78" s="1"/>
  <c r="I34" i="78" s="1"/>
  <c r="I36" i="78" s="1"/>
  <c r="B15" i="78"/>
  <c r="E11" i="77"/>
  <c r="B11" i="77"/>
  <c r="B9" i="77"/>
  <c r="E9" i="77"/>
  <c r="I32" i="77" s="1"/>
  <c r="I34" i="77" s="1"/>
  <c r="I36" i="77" s="1"/>
  <c r="E11" i="75"/>
  <c r="B11" i="75"/>
  <c r="B9" i="75"/>
  <c r="E9" i="75"/>
  <c r="E11" i="74"/>
  <c r="B11" i="74"/>
  <c r="B9" i="74"/>
  <c r="E9" i="74"/>
  <c r="I32" i="74" s="1"/>
  <c r="I34" i="74" s="1"/>
  <c r="I36" i="74" s="1"/>
  <c r="B20" i="72"/>
  <c r="B16" i="70"/>
  <c r="E12" i="70"/>
  <c r="H12" i="70" s="1"/>
  <c r="B20" i="70"/>
  <c r="E22" i="70"/>
  <c r="B16" i="72"/>
  <c r="A22" i="72"/>
  <c r="B22" i="72" s="1"/>
  <c r="A14" i="72"/>
  <c r="A15" i="72" s="1"/>
  <c r="A19" i="72"/>
  <c r="A17" i="72"/>
  <c r="E18" i="72"/>
  <c r="B18" i="72"/>
  <c r="H18" i="72" s="1"/>
  <c r="F36" i="72"/>
  <c r="H36" i="72" s="1"/>
  <c r="H35" i="72"/>
  <c r="A10" i="72"/>
  <c r="E12" i="72"/>
  <c r="H12" i="72" s="1"/>
  <c r="E16" i="72"/>
  <c r="E20" i="72"/>
  <c r="F33" i="72"/>
  <c r="F31" i="72"/>
  <c r="A18" i="71"/>
  <c r="B18" i="71" s="1"/>
  <c r="A22" i="71"/>
  <c r="B22" i="71" s="1"/>
  <c r="A15" i="71"/>
  <c r="A13" i="71"/>
  <c r="B14" i="71"/>
  <c r="E14" i="71"/>
  <c r="F36" i="71"/>
  <c r="H36" i="71" s="1"/>
  <c r="H35" i="71"/>
  <c r="B12" i="71"/>
  <c r="B16" i="71"/>
  <c r="B20" i="71"/>
  <c r="A10" i="71"/>
  <c r="E12" i="71"/>
  <c r="E16" i="71"/>
  <c r="E20" i="71"/>
  <c r="F33" i="71"/>
  <c r="F31" i="71"/>
  <c r="A14" i="70"/>
  <c r="A10" i="70"/>
  <c r="H20" i="70"/>
  <c r="A21" i="70"/>
  <c r="A23" i="70"/>
  <c r="A17" i="70"/>
  <c r="A19" i="70"/>
  <c r="F35" i="70"/>
  <c r="F33" i="70"/>
  <c r="A11" i="70"/>
  <c r="F31" i="70"/>
  <c r="E24" i="69"/>
  <c r="E8" i="69"/>
  <c r="B24" i="69"/>
  <c r="A20" i="69"/>
  <c r="B20" i="69" s="1"/>
  <c r="A16" i="69"/>
  <c r="B16" i="69" s="1"/>
  <c r="A12" i="69"/>
  <c r="B12" i="69" s="1"/>
  <c r="B8" i="69"/>
  <c r="G32" i="69" s="1"/>
  <c r="G34" i="69" s="1"/>
  <c r="G36" i="69" s="1"/>
  <c r="I32" i="79" l="1"/>
  <c r="I34" i="79" s="1"/>
  <c r="I36" i="79" s="1"/>
  <c r="H19" i="79"/>
  <c r="H17" i="79"/>
  <c r="H15" i="78"/>
  <c r="I32" i="75"/>
  <c r="I34" i="75" s="1"/>
  <c r="I36" i="75" s="1"/>
  <c r="A13" i="72"/>
  <c r="B13" i="72" s="1"/>
  <c r="H20" i="72"/>
  <c r="H16" i="72"/>
  <c r="H16" i="71"/>
  <c r="E18" i="71"/>
  <c r="A17" i="71"/>
  <c r="B11" i="70"/>
  <c r="E11" i="70"/>
  <c r="B10" i="70"/>
  <c r="E10" i="70"/>
  <c r="B14" i="70"/>
  <c r="E14" i="70"/>
  <c r="B19" i="70"/>
  <c r="E19" i="70"/>
  <c r="B17" i="70"/>
  <c r="E17" i="70"/>
  <c r="A13" i="70"/>
  <c r="A15" i="70"/>
  <c r="B23" i="70"/>
  <c r="E23" i="70"/>
  <c r="B21" i="70"/>
  <c r="E21" i="70"/>
  <c r="E16" i="69"/>
  <c r="E12" i="69"/>
  <c r="E20" i="69"/>
  <c r="E22" i="72"/>
  <c r="A21" i="72"/>
  <c r="E21" i="72" s="1"/>
  <c r="A23" i="72"/>
  <c r="E23" i="72" s="1"/>
  <c r="E14" i="72"/>
  <c r="B14" i="72"/>
  <c r="A9" i="72"/>
  <c r="A11" i="72"/>
  <c r="E10" i="72"/>
  <c r="B10" i="72"/>
  <c r="F34" i="72"/>
  <c r="H34" i="72" s="1"/>
  <c r="H33" i="72"/>
  <c r="E17" i="72"/>
  <c r="B17" i="72"/>
  <c r="E13" i="72"/>
  <c r="E19" i="72"/>
  <c r="B19" i="72"/>
  <c r="H31" i="72"/>
  <c r="F32" i="72"/>
  <c r="H32" i="72" s="1"/>
  <c r="B15" i="72"/>
  <c r="E15" i="72"/>
  <c r="H14" i="71"/>
  <c r="H18" i="71"/>
  <c r="A21" i="71"/>
  <c r="E21" i="71" s="1"/>
  <c r="A19" i="71"/>
  <c r="H20" i="71"/>
  <c r="A23" i="71"/>
  <c r="B23" i="71" s="1"/>
  <c r="H12" i="71"/>
  <c r="E22" i="71"/>
  <c r="E17" i="71"/>
  <c r="B17" i="71"/>
  <c r="E23" i="71"/>
  <c r="E19" i="71"/>
  <c r="B19" i="71"/>
  <c r="H31" i="71"/>
  <c r="F32" i="71"/>
  <c r="H32" i="71" s="1"/>
  <c r="F34" i="71"/>
  <c r="H34" i="71" s="1"/>
  <c r="H33" i="71"/>
  <c r="B21" i="71"/>
  <c r="A11" i="71"/>
  <c r="E10" i="71"/>
  <c r="B10" i="71"/>
  <c r="A9" i="71"/>
  <c r="E13" i="71"/>
  <c r="B13" i="71"/>
  <c r="B15" i="71"/>
  <c r="E15" i="71"/>
  <c r="H18" i="70"/>
  <c r="H16" i="70"/>
  <c r="A9" i="70"/>
  <c r="H14" i="70"/>
  <c r="F36" i="70"/>
  <c r="H36" i="70" s="1"/>
  <c r="H35" i="70"/>
  <c r="H31" i="70"/>
  <c r="F32" i="70"/>
  <c r="H32" i="70" s="1"/>
  <c r="F34" i="70"/>
  <c r="H34" i="70" s="1"/>
  <c r="H33" i="70"/>
  <c r="A22" i="69"/>
  <c r="F35" i="69"/>
  <c r="F36" i="69" s="1"/>
  <c r="H36" i="69" s="1"/>
  <c r="F33" i="69"/>
  <c r="A18" i="69"/>
  <c r="F31" i="69"/>
  <c r="A14" i="69"/>
  <c r="H12" i="69"/>
  <c r="A10" i="69"/>
  <c r="BQ81" i="31"/>
  <c r="BP81" i="31"/>
  <c r="BO81" i="31"/>
  <c r="BR81" i="31" s="1"/>
  <c r="BL81" i="31"/>
  <c r="BN81" i="31" s="1"/>
  <c r="BK81" i="31"/>
  <c r="BJ81" i="31"/>
  <c r="BO80" i="31"/>
  <c r="BR80" i="31" s="1"/>
  <c r="BN80" i="31"/>
  <c r="BL80" i="31"/>
  <c r="BM80" i="31" s="1"/>
  <c r="BK80" i="31"/>
  <c r="BJ80" i="31"/>
  <c r="BQ79" i="31"/>
  <c r="BO79" i="31"/>
  <c r="BR79" i="31" s="1"/>
  <c r="BK79" i="31"/>
  <c r="BJ79" i="31"/>
  <c r="BT78" i="31"/>
  <c r="BR78" i="31"/>
  <c r="BS78" i="31" s="1"/>
  <c r="BQ78" i="31"/>
  <c r="BP78" i="31"/>
  <c r="BO78" i="31"/>
  <c r="BL78" i="31"/>
  <c r="BM78" i="31" s="1"/>
  <c r="BK78" i="31"/>
  <c r="BJ78" i="31"/>
  <c r="BO77" i="31"/>
  <c r="BP77" i="31" s="1"/>
  <c r="BK77" i="31"/>
  <c r="BJ77" i="31"/>
  <c r="BR76" i="31"/>
  <c r="BS76" i="31" s="1"/>
  <c r="BO76" i="31"/>
  <c r="BQ76" i="31" s="1"/>
  <c r="BK76" i="31"/>
  <c r="BJ76" i="31"/>
  <c r="BR75" i="31"/>
  <c r="BT75" i="31" s="1"/>
  <c r="BQ75" i="31"/>
  <c r="BO75" i="31"/>
  <c r="BL75" i="31" s="1"/>
  <c r="BK75" i="31"/>
  <c r="BJ75" i="31"/>
  <c r="BT74" i="31"/>
  <c r="BR74" i="31"/>
  <c r="BS74" i="31" s="1"/>
  <c r="BQ74" i="31"/>
  <c r="BP74" i="31"/>
  <c r="BO74" i="31"/>
  <c r="BL74" i="31"/>
  <c r="BN74" i="31" s="1"/>
  <c r="BK74" i="31"/>
  <c r="BJ74" i="31"/>
  <c r="BO73" i="31"/>
  <c r="BL73" i="31" s="1"/>
  <c r="BK73" i="31"/>
  <c r="BJ73" i="31"/>
  <c r="BR72" i="31"/>
  <c r="BT72" i="31" s="1"/>
  <c r="BO72" i="31"/>
  <c r="BQ72" i="31" s="1"/>
  <c r="BN72" i="31"/>
  <c r="BL72" i="31"/>
  <c r="BM72" i="31" s="1"/>
  <c r="BK72" i="31"/>
  <c r="BJ72" i="31"/>
  <c r="H17" i="72" l="1"/>
  <c r="H19" i="72"/>
  <c r="B9" i="70"/>
  <c r="E9" i="70"/>
  <c r="B15" i="70"/>
  <c r="E15" i="70"/>
  <c r="H15" i="70" s="1"/>
  <c r="E13" i="70"/>
  <c r="H13" i="70" s="1"/>
  <c r="B13" i="70"/>
  <c r="H35" i="69"/>
  <c r="B10" i="69"/>
  <c r="E10" i="69"/>
  <c r="A15" i="69"/>
  <c r="E14" i="69"/>
  <c r="B14" i="69"/>
  <c r="B18" i="69"/>
  <c r="E18" i="69"/>
  <c r="B23" i="72"/>
  <c r="B21" i="72"/>
  <c r="H15" i="72"/>
  <c r="H14" i="72"/>
  <c r="H13" i="72"/>
  <c r="E11" i="72"/>
  <c r="B11" i="72"/>
  <c r="B9" i="72"/>
  <c r="E9" i="72"/>
  <c r="H13" i="71"/>
  <c r="H17" i="71"/>
  <c r="H19" i="71"/>
  <c r="H15" i="71"/>
  <c r="E11" i="71"/>
  <c r="B11" i="71"/>
  <c r="E9" i="71"/>
  <c r="B9" i="71"/>
  <c r="H17" i="70"/>
  <c r="H19" i="70"/>
  <c r="I32" i="70"/>
  <c r="I34" i="70" s="1"/>
  <c r="I36" i="70" s="1"/>
  <c r="A21" i="69"/>
  <c r="E22" i="69"/>
  <c r="B22" i="69"/>
  <c r="H16" i="69"/>
  <c r="H20" i="69"/>
  <c r="A23" i="69"/>
  <c r="A19" i="69"/>
  <c r="A13" i="69"/>
  <c r="H33" i="69"/>
  <c r="F34" i="69"/>
  <c r="H34" i="69" s="1"/>
  <c r="A17" i="69"/>
  <c r="A11" i="69"/>
  <c r="A9" i="69"/>
  <c r="H31" i="69"/>
  <c r="F32" i="69"/>
  <c r="H32" i="69" s="1"/>
  <c r="BT80" i="31"/>
  <c r="BS80" i="31"/>
  <c r="BT79" i="31"/>
  <c r="BS79" i="31"/>
  <c r="BT81" i="31"/>
  <c r="BS81" i="31"/>
  <c r="BN73" i="31"/>
  <c r="BM73" i="31"/>
  <c r="BN75" i="31"/>
  <c r="BM75" i="31"/>
  <c r="BP72" i="31"/>
  <c r="BL76" i="31"/>
  <c r="BT76" i="31"/>
  <c r="BQ77" i="31"/>
  <c r="BN78" i="31"/>
  <c r="BP80" i="31"/>
  <c r="BM81" i="31"/>
  <c r="BP75" i="31"/>
  <c r="BR77" i="31"/>
  <c r="BL79" i="31"/>
  <c r="BQ80" i="31"/>
  <c r="BM74" i="31"/>
  <c r="BL77" i="31"/>
  <c r="BS72" i="31"/>
  <c r="BP76" i="31"/>
  <c r="BP73" i="31"/>
  <c r="BQ73" i="31"/>
  <c r="BS75" i="31"/>
  <c r="BR73" i="31"/>
  <c r="BP79" i="31"/>
  <c r="E13" i="69" l="1"/>
  <c r="B13" i="69"/>
  <c r="B19" i="69"/>
  <c r="E19" i="69"/>
  <c r="B15" i="69"/>
  <c r="E15" i="69"/>
  <c r="B9" i="69"/>
  <c r="E9" i="69"/>
  <c r="B11" i="69"/>
  <c r="E11" i="69"/>
  <c r="B17" i="69"/>
  <c r="E17" i="69"/>
  <c r="I32" i="72"/>
  <c r="I34" i="72" s="1"/>
  <c r="I36" i="72" s="1"/>
  <c r="I32" i="71"/>
  <c r="I34" i="71" s="1"/>
  <c r="I36" i="71" s="1"/>
  <c r="E23" i="69"/>
  <c r="B23" i="69"/>
  <c r="E21" i="69"/>
  <c r="I32" i="69" s="1"/>
  <c r="I34" i="69" s="1"/>
  <c r="I36" i="69" s="1"/>
  <c r="B21" i="69"/>
  <c r="H14" i="69"/>
  <c r="H13" i="69"/>
  <c r="H18" i="69"/>
  <c r="H15" i="69"/>
  <c r="BN77" i="31"/>
  <c r="BM77" i="31"/>
  <c r="BT73" i="31"/>
  <c r="BS73" i="31"/>
  <c r="BN79" i="31"/>
  <c r="BM79" i="31"/>
  <c r="BN76" i="31"/>
  <c r="BM76" i="31"/>
  <c r="BT77" i="31"/>
  <c r="BS77" i="31"/>
  <c r="H17" i="69" l="1"/>
  <c r="H19" i="69"/>
  <c r="R27" i="68"/>
  <c r="Q27" i="68"/>
  <c r="P27" i="68"/>
  <c r="O27" i="68"/>
  <c r="N27" i="68"/>
  <c r="M27" i="68"/>
  <c r="F24" i="68"/>
  <c r="F23" i="68"/>
  <c r="F22" i="68"/>
  <c r="F21" i="68"/>
  <c r="F20" i="68"/>
  <c r="F19" i="68"/>
  <c r="F18" i="68"/>
  <c r="F17" i="68"/>
  <c r="F16" i="68"/>
  <c r="F15" i="68"/>
  <c r="F14" i="68"/>
  <c r="F13" i="68"/>
  <c r="F12" i="68"/>
  <c r="F11" i="68"/>
  <c r="F10" i="68"/>
  <c r="F9" i="68"/>
  <c r="L27" i="68" l="1"/>
  <c r="K27" i="68"/>
  <c r="J27" i="68"/>
  <c r="I27" i="68"/>
  <c r="H27" i="68"/>
  <c r="G27" i="68"/>
  <c r="E27" i="68"/>
  <c r="D27" i="68"/>
  <c r="C27" i="68"/>
  <c r="B27" i="68"/>
  <c r="E24" i="68"/>
  <c r="C24" i="68"/>
  <c r="B24" i="68"/>
  <c r="A22" i="68"/>
  <c r="A23" i="68" s="1"/>
  <c r="E20" i="68"/>
  <c r="C20" i="68"/>
  <c r="B20" i="68"/>
  <c r="A18" i="68"/>
  <c r="A19" i="68" s="1"/>
  <c r="E16" i="68"/>
  <c r="C16" i="68"/>
  <c r="B16" i="68"/>
  <c r="A14" i="68"/>
  <c r="B14" i="68" s="1"/>
  <c r="E12" i="68"/>
  <c r="C12" i="68"/>
  <c r="B12" i="68"/>
  <c r="E10" i="68"/>
  <c r="A10" i="68"/>
  <c r="C10" i="68" s="1"/>
  <c r="F8" i="68"/>
  <c r="E8" i="68"/>
  <c r="C8" i="68"/>
  <c r="D8" i="68" s="1"/>
  <c r="B8" i="68"/>
  <c r="F35" i="67"/>
  <c r="H35" i="67" s="1"/>
  <c r="F33" i="67"/>
  <c r="F34" i="67" s="1"/>
  <c r="H34" i="67" s="1"/>
  <c r="F32" i="67"/>
  <c r="H32" i="67" s="1"/>
  <c r="F31" i="67"/>
  <c r="H31" i="67" s="1"/>
  <c r="R27" i="67"/>
  <c r="Q27" i="67"/>
  <c r="P27" i="67"/>
  <c r="O27" i="67"/>
  <c r="N27" i="67"/>
  <c r="M27" i="67"/>
  <c r="L27" i="67"/>
  <c r="K27" i="67"/>
  <c r="J27" i="67"/>
  <c r="I27" i="67"/>
  <c r="H27" i="67"/>
  <c r="G27" i="67"/>
  <c r="F27" i="67"/>
  <c r="E27" i="67"/>
  <c r="D27" i="67"/>
  <c r="C27" i="67"/>
  <c r="B27" i="67"/>
  <c r="F24" i="67"/>
  <c r="E24" i="67"/>
  <c r="C24" i="67"/>
  <c r="B24" i="67"/>
  <c r="A22" i="67"/>
  <c r="F22" i="67" s="1"/>
  <c r="F20" i="67"/>
  <c r="E20" i="67"/>
  <c r="C20" i="67"/>
  <c r="H20" i="67" s="1"/>
  <c r="B20" i="67"/>
  <c r="A18" i="67"/>
  <c r="E18" i="67" s="1"/>
  <c r="F16" i="67"/>
  <c r="E16" i="67"/>
  <c r="C16" i="67"/>
  <c r="B16" i="67"/>
  <c r="F14" i="67"/>
  <c r="A14" i="67"/>
  <c r="C14" i="67" s="1"/>
  <c r="F12" i="67"/>
  <c r="E12" i="67"/>
  <c r="C12" i="67"/>
  <c r="B12" i="67"/>
  <c r="E10" i="67"/>
  <c r="A10" i="67"/>
  <c r="A11" i="67" s="1"/>
  <c r="A9" i="67"/>
  <c r="F9" i="67" s="1"/>
  <c r="F8" i="67"/>
  <c r="E8" i="67"/>
  <c r="C8" i="67"/>
  <c r="B8" i="67"/>
  <c r="G32" i="67" s="1"/>
  <c r="G34" i="67" s="1"/>
  <c r="G36" i="67" s="1"/>
  <c r="A23" i="67" l="1"/>
  <c r="E23" i="67" s="1"/>
  <c r="F36" i="67"/>
  <c r="H36" i="67" s="1"/>
  <c r="B18" i="67"/>
  <c r="F18" i="67"/>
  <c r="A17" i="67"/>
  <c r="F10" i="67"/>
  <c r="G10" i="67" s="1"/>
  <c r="B10" i="67"/>
  <c r="C10" i="67"/>
  <c r="D10" i="67" s="1"/>
  <c r="E14" i="67"/>
  <c r="G14" i="67" s="1"/>
  <c r="G16" i="67"/>
  <c r="D20" i="67"/>
  <c r="G24" i="67"/>
  <c r="G20" i="67"/>
  <c r="D8" i="67"/>
  <c r="D16" i="67"/>
  <c r="D24" i="67"/>
  <c r="H12" i="68"/>
  <c r="G24" i="68"/>
  <c r="D16" i="68"/>
  <c r="G12" i="68"/>
  <c r="B22" i="68"/>
  <c r="C22" i="68"/>
  <c r="G20" i="68"/>
  <c r="E22" i="68"/>
  <c r="A21" i="68"/>
  <c r="A17" i="68"/>
  <c r="H16" i="68"/>
  <c r="B18" i="68"/>
  <c r="C18" i="68"/>
  <c r="B10" i="68"/>
  <c r="D10" i="68" s="1"/>
  <c r="A13" i="68"/>
  <c r="B13" i="68" s="1"/>
  <c r="G10" i="68"/>
  <c r="A11" i="68"/>
  <c r="A9" i="68"/>
  <c r="D24" i="68"/>
  <c r="D20" i="68"/>
  <c r="G16" i="68"/>
  <c r="G8" i="68"/>
  <c r="C19" i="68"/>
  <c r="B19" i="68"/>
  <c r="E19" i="68"/>
  <c r="C13" i="68"/>
  <c r="B11" i="68"/>
  <c r="D12" i="68"/>
  <c r="E18" i="68"/>
  <c r="C11" i="68"/>
  <c r="B9" i="68"/>
  <c r="H20" i="68"/>
  <c r="B23" i="68"/>
  <c r="E14" i="68"/>
  <c r="E11" i="68"/>
  <c r="C23" i="68"/>
  <c r="C14" i="68"/>
  <c r="D14" i="68" s="1"/>
  <c r="A15" i="68"/>
  <c r="E23" i="68"/>
  <c r="G23" i="68" s="1"/>
  <c r="G8" i="67"/>
  <c r="D12" i="67"/>
  <c r="H12" i="67"/>
  <c r="G18" i="67"/>
  <c r="B11" i="67"/>
  <c r="C11" i="67"/>
  <c r="F11" i="67"/>
  <c r="E11" i="67"/>
  <c r="C9" i="67"/>
  <c r="G12" i="67"/>
  <c r="H16" i="67"/>
  <c r="A21" i="67"/>
  <c r="B22" i="67"/>
  <c r="C23" i="67"/>
  <c r="H14" i="67"/>
  <c r="A19" i="67"/>
  <c r="C22" i="67"/>
  <c r="B9" i="67"/>
  <c r="B23" i="67"/>
  <c r="A13" i="67"/>
  <c r="C18" i="67"/>
  <c r="E22" i="67"/>
  <c r="G22" i="67" s="1"/>
  <c r="F23" i="67"/>
  <c r="G23" i="67" s="1"/>
  <c r="H33" i="67"/>
  <c r="E9" i="67"/>
  <c r="G9" i="67" s="1"/>
  <c r="A15" i="67"/>
  <c r="B14" i="67"/>
  <c r="D14" i="67" s="1"/>
  <c r="BL98" i="31"/>
  <c r="BH102" i="31"/>
  <c r="BH100" i="31"/>
  <c r="BH99" i="31"/>
  <c r="BH98" i="31"/>
  <c r="CF102" i="31"/>
  <c r="CE102" i="31"/>
  <c r="CD102" i="31"/>
  <c r="CC102" i="31"/>
  <c r="CB102" i="31"/>
  <c r="CA102" i="31"/>
  <c r="BZ102" i="31"/>
  <c r="BY102" i="31"/>
  <c r="BX102" i="31"/>
  <c r="BW102" i="31"/>
  <c r="BV102" i="31"/>
  <c r="BU102" i="31"/>
  <c r="CF101" i="31"/>
  <c r="CE101" i="31"/>
  <c r="CD101" i="31"/>
  <c r="CC101" i="31"/>
  <c r="CB101" i="31"/>
  <c r="CA101" i="31"/>
  <c r="BZ101" i="31"/>
  <c r="BY101" i="31"/>
  <c r="BX101" i="31"/>
  <c r="BW101" i="31"/>
  <c r="BV101" i="31"/>
  <c r="BU101" i="31"/>
  <c r="BJ101" i="31" s="1"/>
  <c r="CF100" i="31"/>
  <c r="BK100" i="31"/>
  <c r="BO102" i="31"/>
  <c r="BL102" i="31" s="1"/>
  <c r="BL100" i="31"/>
  <c r="BR99" i="31"/>
  <c r="BO101" i="31"/>
  <c r="BR101" i="31" s="1"/>
  <c r="BH101" i="31"/>
  <c r="E17" i="67" l="1"/>
  <c r="F17" i="67"/>
  <c r="G17" i="67" s="1"/>
  <c r="B17" i="67"/>
  <c r="D18" i="67"/>
  <c r="C17" i="67"/>
  <c r="H18" i="67"/>
  <c r="D11" i="67"/>
  <c r="G11" i="67"/>
  <c r="D22" i="67"/>
  <c r="D13" i="68"/>
  <c r="G22" i="68"/>
  <c r="H19" i="68"/>
  <c r="G11" i="68"/>
  <c r="D22" i="68"/>
  <c r="G18" i="68"/>
  <c r="B21" i="68"/>
  <c r="E21" i="68"/>
  <c r="G21" i="68" s="1"/>
  <c r="C21" i="68"/>
  <c r="E17" i="68"/>
  <c r="C17" i="68"/>
  <c r="B17" i="68"/>
  <c r="H13" i="68"/>
  <c r="H18" i="68"/>
  <c r="D18" i="68"/>
  <c r="D11" i="68"/>
  <c r="E13" i="68"/>
  <c r="C9" i="68"/>
  <c r="D9" i="68" s="1"/>
  <c r="E9" i="68"/>
  <c r="D23" i="68"/>
  <c r="D19" i="68"/>
  <c r="B15" i="68"/>
  <c r="E15" i="68"/>
  <c r="C15" i="68"/>
  <c r="H14" i="68"/>
  <c r="G14" i="68"/>
  <c r="G19" i="68"/>
  <c r="F21" i="67"/>
  <c r="C21" i="67"/>
  <c r="E21" i="67"/>
  <c r="B21" i="67"/>
  <c r="E19" i="67"/>
  <c r="B19" i="67"/>
  <c r="C19" i="67"/>
  <c r="F19" i="67"/>
  <c r="C15" i="67"/>
  <c r="B15" i="67"/>
  <c r="F15" i="67"/>
  <c r="E15" i="67"/>
  <c r="D9" i="67"/>
  <c r="F13" i="67"/>
  <c r="E13" i="67"/>
  <c r="C13" i="67"/>
  <c r="B13" i="67"/>
  <c r="D23" i="67"/>
  <c r="BR98" i="31"/>
  <c r="BM98" i="31"/>
  <c r="BP100" i="31"/>
  <c r="BP102" i="31"/>
  <c r="BS99" i="31"/>
  <c r="BN100" i="31"/>
  <c r="BQ98" i="31"/>
  <c r="BQ102" i="31"/>
  <c r="BK102" i="31"/>
  <c r="BT98" i="31"/>
  <c r="BN98" i="31"/>
  <c r="BS101" i="31"/>
  <c r="BT101" i="31"/>
  <c r="BJ100" i="31"/>
  <c r="BS98" i="31"/>
  <c r="BK101" i="31"/>
  <c r="BQ100" i="31"/>
  <c r="BT99" i="31"/>
  <c r="BJ98" i="31"/>
  <c r="BJ102" i="31"/>
  <c r="BM102" i="31"/>
  <c r="BP101" i="31"/>
  <c r="BM100" i="31"/>
  <c r="BL99" i="31"/>
  <c r="BM99" i="31" s="1"/>
  <c r="BR100" i="31"/>
  <c r="BT100" i="31" s="1"/>
  <c r="BK98" i="31"/>
  <c r="BN102" i="31"/>
  <c r="BQ101" i="31"/>
  <c r="BL101" i="31"/>
  <c r="BM101" i="31" s="1"/>
  <c r="BJ99" i="31"/>
  <c r="BP98" i="31"/>
  <c r="BP99" i="31"/>
  <c r="BQ99" i="31"/>
  <c r="BR102" i="31"/>
  <c r="BT102" i="31" s="1"/>
  <c r="BK99" i="31"/>
  <c r="G4" i="66"/>
  <c r="F4" i="66" s="1"/>
  <c r="C4" i="66"/>
  <c r="D4" i="66" s="1"/>
  <c r="E2" i="66"/>
  <c r="B2" i="66"/>
  <c r="F2" i="66"/>
  <c r="C2" i="66"/>
  <c r="D17" i="67" l="1"/>
  <c r="H17" i="67"/>
  <c r="G19" i="67"/>
  <c r="H15" i="67"/>
  <c r="D19" i="67"/>
  <c r="G15" i="67"/>
  <c r="G17" i="68"/>
  <c r="D21" i="68"/>
  <c r="G13" i="68"/>
  <c r="H17" i="68"/>
  <c r="D17" i="68"/>
  <c r="G9" i="68"/>
  <c r="G15" i="68"/>
  <c r="D15" i="68"/>
  <c r="H15" i="68"/>
  <c r="G13" i="67"/>
  <c r="I32" i="67"/>
  <c r="I34" i="67" s="1"/>
  <c r="I36" i="67" s="1"/>
  <c r="D13" i="67"/>
  <c r="D15" i="67"/>
  <c r="D21" i="67"/>
  <c r="H13" i="67"/>
  <c r="H19" i="67"/>
  <c r="G21" i="67"/>
  <c r="BS100" i="31"/>
  <c r="BN99" i="31"/>
  <c r="BN101" i="31"/>
  <c r="BS102" i="31"/>
  <c r="B4" i="66"/>
  <c r="H4" i="66"/>
  <c r="BO70" i="31"/>
  <c r="BL70" i="31" s="1"/>
  <c r="BO69" i="31"/>
  <c r="BL69" i="31" s="1"/>
  <c r="BO68" i="31"/>
  <c r="BR68" i="31" s="1"/>
  <c r="BO67" i="31"/>
  <c r="BO66" i="31"/>
  <c r="BL66" i="31" s="1"/>
  <c r="BO65" i="31"/>
  <c r="BL65" i="31" s="1"/>
  <c r="BO64" i="31"/>
  <c r="BR64" i="31" s="1"/>
  <c r="BO63" i="31"/>
  <c r="BL63" i="31" s="1"/>
  <c r="BO62" i="31"/>
  <c r="BL62" i="31" s="1"/>
  <c r="DA62" i="31" s="1"/>
  <c r="BO61" i="31"/>
  <c r="BL61" i="31" s="1"/>
  <c r="BO60" i="31"/>
  <c r="BR60" i="31" s="1"/>
  <c r="BO59" i="31"/>
  <c r="BL59" i="31" s="1"/>
  <c r="BO58" i="31"/>
  <c r="BL58" i="31" s="1"/>
  <c r="BO57" i="31"/>
  <c r="BL57" i="31" s="1"/>
  <c r="BO56" i="31"/>
  <c r="BR56" i="31" s="1"/>
  <c r="BO55" i="31"/>
  <c r="BR55" i="31" s="1"/>
  <c r="BO54" i="31"/>
  <c r="BL54" i="31" s="1"/>
  <c r="BO52" i="31"/>
  <c r="BR52" i="31" s="1"/>
  <c r="BO50" i="31"/>
  <c r="BL50" i="31" s="1"/>
  <c r="BO48" i="31"/>
  <c r="BR48" i="31" s="1"/>
  <c r="BO46" i="31"/>
  <c r="BL46" i="31" s="1"/>
  <c r="BO44" i="31"/>
  <c r="BO42" i="31"/>
  <c r="BL42" i="31" s="1"/>
  <c r="BO40" i="31"/>
  <c r="BR40" i="31" s="1"/>
  <c r="BO38" i="31"/>
  <c r="BL38" i="31" s="1"/>
  <c r="BO37" i="31"/>
  <c r="BL37" i="31" s="1"/>
  <c r="BO35" i="31"/>
  <c r="BL35" i="31" s="1"/>
  <c r="BO33" i="31"/>
  <c r="BO31" i="31"/>
  <c r="BL31" i="31" s="1"/>
  <c r="DA31" i="31" s="1"/>
  <c r="BO29" i="31"/>
  <c r="BO27" i="31"/>
  <c r="BR27" i="31" s="1"/>
  <c r="DC27" i="31" s="1"/>
  <c r="BO25" i="31"/>
  <c r="BO23" i="31"/>
  <c r="BL23" i="31" s="1"/>
  <c r="DA23" i="31" s="1"/>
  <c r="BO21" i="31"/>
  <c r="BR21" i="31" s="1"/>
  <c r="DC21" i="31" s="1"/>
  <c r="BO19" i="31"/>
  <c r="BR19" i="31" s="1"/>
  <c r="DC19" i="31" s="1"/>
  <c r="BO17" i="31"/>
  <c r="BL17" i="31" s="1"/>
  <c r="DA17" i="31" s="1"/>
  <c r="BO16" i="31"/>
  <c r="BL16" i="31" s="1"/>
  <c r="DA16" i="31" s="1"/>
  <c r="BO14" i="31"/>
  <c r="BL14" i="31" s="1"/>
  <c r="DA14" i="31" s="1"/>
  <c r="BO12" i="31"/>
  <c r="BL12" i="31" s="1"/>
  <c r="DA12" i="31" s="1"/>
  <c r="BO10" i="31"/>
  <c r="BR10" i="31" s="1"/>
  <c r="DC10" i="31" s="1"/>
  <c r="BO8" i="31"/>
  <c r="BO6" i="31"/>
  <c r="BL6" i="31" s="1"/>
  <c r="BL60" i="31" l="1"/>
  <c r="BL19" i="31"/>
  <c r="DA19" i="31" s="1"/>
  <c r="BL27" i="31"/>
  <c r="DA27" i="31" s="1"/>
  <c r="BR37" i="31"/>
  <c r="BL68" i="31"/>
  <c r="BR59" i="31"/>
  <c r="BL21" i="31"/>
  <c r="DA21" i="31" s="1"/>
  <c r="BR65" i="31"/>
  <c r="BL55" i="31"/>
  <c r="BL64" i="31"/>
  <c r="BL40" i="31"/>
  <c r="BL52" i="31"/>
  <c r="BR33" i="31"/>
  <c r="DC33" i="31" s="1"/>
  <c r="BL33" i="31"/>
  <c r="BR44" i="31"/>
  <c r="BL44" i="31"/>
  <c r="BR29" i="31"/>
  <c r="DC29" i="31" s="1"/>
  <c r="BL29" i="31"/>
  <c r="BR25" i="31"/>
  <c r="DC25" i="31" s="1"/>
  <c r="BL25" i="31"/>
  <c r="BR8" i="31"/>
  <c r="DC8" i="31" s="1"/>
  <c r="BL8" i="31"/>
  <c r="BR12" i="31"/>
  <c r="BR61" i="31"/>
  <c r="BL56" i="31"/>
  <c r="BR57" i="31"/>
  <c r="BR63" i="31"/>
  <c r="BL48" i="31"/>
  <c r="BR67" i="31"/>
  <c r="BR38" i="31"/>
  <c r="BR42" i="31"/>
  <c r="BR46" i="31"/>
  <c r="BR50" i="31"/>
  <c r="BR54" i="31"/>
  <c r="BR58" i="31"/>
  <c r="BR62" i="31"/>
  <c r="DC62" i="31" s="1"/>
  <c r="BR66" i="31"/>
  <c r="BL67" i="31"/>
  <c r="BR70" i="31"/>
  <c r="BR69" i="31"/>
  <c r="BR35" i="31"/>
  <c r="BR31" i="31"/>
  <c r="DC31" i="31" s="1"/>
  <c r="BR23" i="31"/>
  <c r="DC23" i="31" s="1"/>
  <c r="BR17" i="31"/>
  <c r="DC17" i="31" s="1"/>
  <c r="BR16" i="31"/>
  <c r="DC16" i="31" s="1"/>
  <c r="BR14" i="31"/>
  <c r="DC14" i="31" s="1"/>
  <c r="BL10" i="31"/>
  <c r="DA10" i="31" s="1"/>
  <c r="BR6" i="31"/>
  <c r="DA25" i="31" l="1"/>
  <c r="DA29" i="31"/>
  <c r="DA8" i="31"/>
  <c r="DC12" i="31"/>
  <c r="DA33" i="31"/>
  <c r="DA56" i="31"/>
  <c r="DA44" i="31"/>
  <c r="DA6" i="31"/>
  <c r="DC70" i="31"/>
  <c r="DC69" i="31"/>
  <c r="DC68" i="31"/>
  <c r="DC60" i="31"/>
  <c r="DC58" i="31"/>
  <c r="DC56" i="31"/>
  <c r="DC55" i="31"/>
  <c r="DC54" i="31"/>
  <c r="DC52" i="31"/>
  <c r="DC50" i="31"/>
  <c r="DC48" i="31"/>
  <c r="DC46" i="31"/>
  <c r="DC44" i="31"/>
  <c r="DC42" i="31"/>
  <c r="DC40" i="31"/>
  <c r="DC38" i="31"/>
  <c r="DC37" i="31"/>
  <c r="DC6" i="31"/>
  <c r="DA67" i="31"/>
  <c r="DA63" i="31"/>
  <c r="DA59" i="31"/>
  <c r="DA55" i="31"/>
  <c r="DA46" i="31"/>
  <c r="DA42" i="31"/>
  <c r="DA40" i="31"/>
  <c r="DA38" i="31"/>
  <c r="DA35" i="31"/>
  <c r="BO4" i="31"/>
  <c r="CF70" i="31"/>
  <c r="CE70" i="31"/>
  <c r="CD70" i="31"/>
  <c r="CC70" i="31"/>
  <c r="CB70" i="31"/>
  <c r="CA70" i="31"/>
  <c r="BZ70" i="31"/>
  <c r="BY70" i="31"/>
  <c r="BX70" i="31"/>
  <c r="BW70" i="31"/>
  <c r="BV70" i="31"/>
  <c r="BU70" i="31"/>
  <c r="CF69" i="31"/>
  <c r="CE69" i="31"/>
  <c r="CD69" i="31"/>
  <c r="CC69" i="31"/>
  <c r="CB69" i="31"/>
  <c r="CA69" i="31"/>
  <c r="BZ69" i="31"/>
  <c r="BY69" i="31"/>
  <c r="BX69" i="31"/>
  <c r="BW69" i="31"/>
  <c r="BV69" i="31"/>
  <c r="BU69" i="31"/>
  <c r="CF68" i="31"/>
  <c r="CE68" i="31"/>
  <c r="CD68" i="31"/>
  <c r="CC68" i="31"/>
  <c r="CB68" i="31"/>
  <c r="CA68" i="31"/>
  <c r="BZ68" i="31"/>
  <c r="BY68" i="31"/>
  <c r="BX68" i="31"/>
  <c r="BW68" i="31"/>
  <c r="BV68" i="31"/>
  <c r="BU68" i="31"/>
  <c r="CF67" i="31"/>
  <c r="CE67" i="31"/>
  <c r="CD67" i="31"/>
  <c r="CC67" i="31"/>
  <c r="CB67" i="31"/>
  <c r="CA67" i="31"/>
  <c r="BZ67" i="31"/>
  <c r="BY67" i="31"/>
  <c r="BX67" i="31"/>
  <c r="BW67" i="31"/>
  <c r="BV67" i="31"/>
  <c r="BU67" i="31"/>
  <c r="CF66" i="31"/>
  <c r="CE66" i="31"/>
  <c r="CD66" i="31"/>
  <c r="CC66" i="31"/>
  <c r="CB66" i="31"/>
  <c r="CA66" i="31"/>
  <c r="BZ66" i="31"/>
  <c r="BY66" i="31"/>
  <c r="BX66" i="31"/>
  <c r="BW66" i="31"/>
  <c r="BV66" i="31"/>
  <c r="BU66" i="31"/>
  <c r="CF65" i="31"/>
  <c r="CE65" i="31"/>
  <c r="CD65" i="31"/>
  <c r="CC65" i="31"/>
  <c r="CB65" i="31"/>
  <c r="CA65" i="31"/>
  <c r="BZ65" i="31"/>
  <c r="BY65" i="31"/>
  <c r="BX65" i="31"/>
  <c r="BW65" i="31"/>
  <c r="BV65" i="31"/>
  <c r="BU65" i="31"/>
  <c r="CF64" i="31"/>
  <c r="CE64" i="31"/>
  <c r="CD64" i="31"/>
  <c r="CC64" i="31"/>
  <c r="CB64" i="31"/>
  <c r="CA64" i="31"/>
  <c r="BZ64" i="31"/>
  <c r="BY64" i="31"/>
  <c r="BX64" i="31"/>
  <c r="BW64" i="31"/>
  <c r="BV64" i="31"/>
  <c r="BU64" i="31"/>
  <c r="CF63" i="31"/>
  <c r="CE63" i="31"/>
  <c r="CD63" i="31"/>
  <c r="CC63" i="31"/>
  <c r="CB63" i="31"/>
  <c r="CA63" i="31"/>
  <c r="BZ63" i="31"/>
  <c r="BY63" i="31"/>
  <c r="BX63" i="31"/>
  <c r="BW63" i="31"/>
  <c r="BV63" i="31"/>
  <c r="BU63" i="31"/>
  <c r="CF62" i="31"/>
  <c r="CE62" i="31"/>
  <c r="CD62" i="31"/>
  <c r="CC62" i="31"/>
  <c r="CB62" i="31"/>
  <c r="CA62" i="31"/>
  <c r="BZ62" i="31"/>
  <c r="BY62" i="31"/>
  <c r="BX62" i="31"/>
  <c r="BW62" i="31"/>
  <c r="BV62" i="31"/>
  <c r="BU62" i="31"/>
  <c r="CF61" i="31"/>
  <c r="CE61" i="31"/>
  <c r="CD61" i="31"/>
  <c r="CC61" i="31"/>
  <c r="CB61" i="31"/>
  <c r="CA61" i="31"/>
  <c r="BZ61" i="31"/>
  <c r="BY61" i="31"/>
  <c r="BX61" i="31"/>
  <c r="BW61" i="31"/>
  <c r="BV61" i="31"/>
  <c r="BU61" i="31"/>
  <c r="CF60" i="31"/>
  <c r="CE60" i="31"/>
  <c r="CD60" i="31"/>
  <c r="CC60" i="31"/>
  <c r="CB60" i="31"/>
  <c r="CA60" i="31"/>
  <c r="BZ60" i="31"/>
  <c r="BY60" i="31"/>
  <c r="BX60" i="31"/>
  <c r="BW60" i="31"/>
  <c r="BV60" i="31"/>
  <c r="BU60" i="31"/>
  <c r="CF59" i="31"/>
  <c r="CE59" i="31"/>
  <c r="CD59" i="31"/>
  <c r="CC59" i="31"/>
  <c r="CB59" i="31"/>
  <c r="CA59" i="31"/>
  <c r="BZ59" i="31"/>
  <c r="BY59" i="31"/>
  <c r="BX59" i="31"/>
  <c r="BW59" i="31"/>
  <c r="BV59" i="31"/>
  <c r="BU59" i="31"/>
  <c r="CF58" i="31"/>
  <c r="CE58" i="31"/>
  <c r="CD58" i="31"/>
  <c r="CC58" i="31"/>
  <c r="CB58" i="31"/>
  <c r="CA58" i="31"/>
  <c r="BZ58" i="31"/>
  <c r="BY58" i="31"/>
  <c r="BX58" i="31"/>
  <c r="BW58" i="31"/>
  <c r="BV58" i="31"/>
  <c r="BU58" i="31"/>
  <c r="CF57" i="31"/>
  <c r="CE57" i="31"/>
  <c r="CD57" i="31"/>
  <c r="CC57" i="31"/>
  <c r="CB57" i="31"/>
  <c r="CA57" i="31"/>
  <c r="BZ57" i="31"/>
  <c r="BY57" i="31"/>
  <c r="BX57" i="31"/>
  <c r="BW57" i="31"/>
  <c r="BV57" i="31"/>
  <c r="BU57" i="31"/>
  <c r="CF56" i="31"/>
  <c r="CE56" i="31"/>
  <c r="CD56" i="31"/>
  <c r="CC56" i="31"/>
  <c r="CB56" i="31"/>
  <c r="CA56" i="31"/>
  <c r="BZ56" i="31"/>
  <c r="BY56" i="31"/>
  <c r="BX56" i="31"/>
  <c r="BW56" i="31"/>
  <c r="BV56" i="31"/>
  <c r="BU56" i="31"/>
  <c r="CF55" i="31"/>
  <c r="CE55" i="31"/>
  <c r="CD55" i="31"/>
  <c r="CC55" i="31"/>
  <c r="CB55" i="31"/>
  <c r="CA55" i="31"/>
  <c r="BZ55" i="31"/>
  <c r="BY55" i="31"/>
  <c r="BX55" i="31"/>
  <c r="BW55" i="31"/>
  <c r="BV55" i="31"/>
  <c r="BU55" i="31"/>
  <c r="CF54" i="31"/>
  <c r="CE54" i="31"/>
  <c r="CD54" i="31"/>
  <c r="CC54" i="31"/>
  <c r="CB54" i="31"/>
  <c r="CA54" i="31"/>
  <c r="BZ54" i="31"/>
  <c r="BY54" i="31"/>
  <c r="BX54" i="31"/>
  <c r="BW54" i="31"/>
  <c r="BV54" i="31"/>
  <c r="BU54" i="31"/>
  <c r="CF53" i="31"/>
  <c r="CE53" i="31"/>
  <c r="CD53" i="31"/>
  <c r="CC53" i="31"/>
  <c r="CB53" i="31"/>
  <c r="CA53" i="31"/>
  <c r="BZ53" i="31"/>
  <c r="BY53" i="31"/>
  <c r="BX53" i="31"/>
  <c r="BW53" i="31"/>
  <c r="BV53" i="31"/>
  <c r="BU53" i="31"/>
  <c r="CF52" i="31"/>
  <c r="CE52" i="31"/>
  <c r="CD52" i="31"/>
  <c r="CC52" i="31"/>
  <c r="CB52" i="31"/>
  <c r="CA52" i="31"/>
  <c r="BZ52" i="31"/>
  <c r="BY52" i="31"/>
  <c r="BX52" i="31"/>
  <c r="BW52" i="31"/>
  <c r="BV52" i="31"/>
  <c r="BU52" i="31"/>
  <c r="CF51" i="31"/>
  <c r="CE51" i="31"/>
  <c r="CD51" i="31"/>
  <c r="CC51" i="31"/>
  <c r="CB51" i="31"/>
  <c r="CA51" i="31"/>
  <c r="BZ51" i="31"/>
  <c r="BY51" i="31"/>
  <c r="BX51" i="31"/>
  <c r="BW51" i="31"/>
  <c r="BV51" i="31"/>
  <c r="BU51" i="31"/>
  <c r="CF50" i="31"/>
  <c r="CE50" i="31"/>
  <c r="CD50" i="31"/>
  <c r="CC50" i="31"/>
  <c r="CB50" i="31"/>
  <c r="CA50" i="31"/>
  <c r="BZ50" i="31"/>
  <c r="BY50" i="31"/>
  <c r="BX50" i="31"/>
  <c r="BW50" i="31"/>
  <c r="BV50" i="31"/>
  <c r="BU50" i="31"/>
  <c r="CF49" i="31"/>
  <c r="CE49" i="31"/>
  <c r="CD49" i="31"/>
  <c r="CC49" i="31"/>
  <c r="CB49" i="31"/>
  <c r="CA49" i="31"/>
  <c r="BZ49" i="31"/>
  <c r="BY49" i="31"/>
  <c r="BX49" i="31"/>
  <c r="BW49" i="31"/>
  <c r="BV49" i="31"/>
  <c r="BU49" i="31"/>
  <c r="CF48" i="31"/>
  <c r="CE48" i="31"/>
  <c r="CD48" i="31"/>
  <c r="CC48" i="31"/>
  <c r="CB48" i="31"/>
  <c r="CA48" i="31"/>
  <c r="BZ48" i="31"/>
  <c r="BY48" i="31"/>
  <c r="BX48" i="31"/>
  <c r="BW48" i="31"/>
  <c r="BV48" i="31"/>
  <c r="BU48" i="31"/>
  <c r="CF47" i="31"/>
  <c r="CE47" i="31"/>
  <c r="CD47" i="31"/>
  <c r="CC47" i="31"/>
  <c r="CB47" i="31"/>
  <c r="CA47" i="31"/>
  <c r="BZ47" i="31"/>
  <c r="BY47" i="31"/>
  <c r="BX47" i="31"/>
  <c r="BW47" i="31"/>
  <c r="BV47" i="31"/>
  <c r="BU47" i="31"/>
  <c r="CF46" i="31"/>
  <c r="CE46" i="31"/>
  <c r="CD46" i="31"/>
  <c r="CC46" i="31"/>
  <c r="CB46" i="31"/>
  <c r="CA46" i="31"/>
  <c r="BZ46" i="31"/>
  <c r="BY46" i="31"/>
  <c r="BX46" i="31"/>
  <c r="BW46" i="31"/>
  <c r="BV46" i="31"/>
  <c r="BU46" i="31"/>
  <c r="CF45" i="31"/>
  <c r="CE45" i="31"/>
  <c r="CD45" i="31"/>
  <c r="CC45" i="31"/>
  <c r="CB45" i="31"/>
  <c r="CA45" i="31"/>
  <c r="BZ45" i="31"/>
  <c r="BY45" i="31"/>
  <c r="BX45" i="31"/>
  <c r="BW45" i="31"/>
  <c r="BV45" i="31"/>
  <c r="BU45" i="31"/>
  <c r="CF44" i="31"/>
  <c r="CE44" i="31"/>
  <c r="CD44" i="31"/>
  <c r="CC44" i="31"/>
  <c r="CB44" i="31"/>
  <c r="CA44" i="31"/>
  <c r="BZ44" i="31"/>
  <c r="BY44" i="31"/>
  <c r="BX44" i="31"/>
  <c r="BW44" i="31"/>
  <c r="BV44" i="31"/>
  <c r="BU44" i="31"/>
  <c r="CF43" i="31"/>
  <c r="CE43" i="31"/>
  <c r="CD43" i="31"/>
  <c r="CC43" i="31"/>
  <c r="CB43" i="31"/>
  <c r="CA43" i="31"/>
  <c r="BZ43" i="31"/>
  <c r="BY43" i="31"/>
  <c r="BX43" i="31"/>
  <c r="BW43" i="31"/>
  <c r="BV43" i="31"/>
  <c r="BU43" i="31"/>
  <c r="CF42" i="31"/>
  <c r="CE42" i="31"/>
  <c r="CD42" i="31"/>
  <c r="CC42" i="31"/>
  <c r="CB42" i="31"/>
  <c r="CA42" i="31"/>
  <c r="BZ42" i="31"/>
  <c r="BY42" i="31"/>
  <c r="BX42" i="31"/>
  <c r="BW42" i="31"/>
  <c r="BV42" i="31"/>
  <c r="BU42" i="31"/>
  <c r="CF41" i="31"/>
  <c r="CE41" i="31"/>
  <c r="CD41" i="31"/>
  <c r="CC41" i="31"/>
  <c r="CB41" i="31"/>
  <c r="CA41" i="31"/>
  <c r="BZ41" i="31"/>
  <c r="BY41" i="31"/>
  <c r="BX41" i="31"/>
  <c r="BW41" i="31"/>
  <c r="BV41" i="31"/>
  <c r="BU41" i="31"/>
  <c r="CF40" i="31"/>
  <c r="CE40" i="31"/>
  <c r="CD40" i="31"/>
  <c r="CC40" i="31"/>
  <c r="CB40" i="31"/>
  <c r="CA40" i="31"/>
  <c r="BZ40" i="31"/>
  <c r="BY40" i="31"/>
  <c r="BX40" i="31"/>
  <c r="BW40" i="31"/>
  <c r="BV40" i="31"/>
  <c r="BU40" i="31"/>
  <c r="CF39" i="31"/>
  <c r="CE39" i="31"/>
  <c r="CD39" i="31"/>
  <c r="CC39" i="31"/>
  <c r="CB39" i="31"/>
  <c r="CA39" i="31"/>
  <c r="BZ39" i="31"/>
  <c r="BY39" i="31"/>
  <c r="BX39" i="31"/>
  <c r="BW39" i="31"/>
  <c r="BV39" i="31"/>
  <c r="BU39" i="31"/>
  <c r="CF38" i="31"/>
  <c r="CE38" i="31"/>
  <c r="CD38" i="31"/>
  <c r="CC38" i="31"/>
  <c r="CB38" i="31"/>
  <c r="CA38" i="31"/>
  <c r="BZ38" i="31"/>
  <c r="BY38" i="31"/>
  <c r="BX38" i="31"/>
  <c r="BW38" i="31"/>
  <c r="BV38" i="31"/>
  <c r="BU38" i="31"/>
  <c r="CF37" i="31"/>
  <c r="CE37" i="31"/>
  <c r="CD37" i="31"/>
  <c r="CC37" i="31"/>
  <c r="CB37" i="31"/>
  <c r="CA37" i="31"/>
  <c r="BZ37" i="31"/>
  <c r="BY37" i="31"/>
  <c r="BX37" i="31"/>
  <c r="BW37" i="31"/>
  <c r="BV37" i="31"/>
  <c r="BU37" i="31"/>
  <c r="CF36" i="31"/>
  <c r="CE36" i="31"/>
  <c r="CD36" i="31"/>
  <c r="CC36" i="31"/>
  <c r="CB36" i="31"/>
  <c r="CA36" i="31"/>
  <c r="BZ36" i="31"/>
  <c r="BY36" i="31"/>
  <c r="BX36" i="31"/>
  <c r="BW36" i="31"/>
  <c r="BV36" i="31"/>
  <c r="BU36" i="31"/>
  <c r="CF35" i="31"/>
  <c r="CE35" i="31"/>
  <c r="CD35" i="31"/>
  <c r="CC35" i="31"/>
  <c r="CB35" i="31"/>
  <c r="CA35" i="31"/>
  <c r="BZ35" i="31"/>
  <c r="BY35" i="31"/>
  <c r="BX35" i="31"/>
  <c r="BW35" i="31"/>
  <c r="BV35" i="31"/>
  <c r="BU35" i="31"/>
  <c r="CF34" i="31"/>
  <c r="CE34" i="31"/>
  <c r="CD34" i="31"/>
  <c r="CC34" i="31"/>
  <c r="CB34" i="31"/>
  <c r="CA34" i="31"/>
  <c r="BZ34" i="31"/>
  <c r="BY34" i="31"/>
  <c r="BX34" i="31"/>
  <c r="BW34" i="31"/>
  <c r="BV34" i="31"/>
  <c r="BU34" i="31"/>
  <c r="CF33" i="31"/>
  <c r="CE33" i="31"/>
  <c r="CD33" i="31"/>
  <c r="CC33" i="31"/>
  <c r="CB33" i="31"/>
  <c r="CA33" i="31"/>
  <c r="BZ33" i="31"/>
  <c r="BY33" i="31"/>
  <c r="BX33" i="31"/>
  <c r="BW33" i="31"/>
  <c r="BV33" i="31"/>
  <c r="BU33" i="31"/>
  <c r="CF32" i="31"/>
  <c r="CE32" i="31"/>
  <c r="CD32" i="31"/>
  <c r="CC32" i="31"/>
  <c r="CB32" i="31"/>
  <c r="CA32" i="31"/>
  <c r="BZ32" i="31"/>
  <c r="BY32" i="31"/>
  <c r="BX32" i="31"/>
  <c r="BW32" i="31"/>
  <c r="BV32" i="31"/>
  <c r="BU32" i="31"/>
  <c r="CF31" i="31"/>
  <c r="CE31" i="31"/>
  <c r="CD31" i="31"/>
  <c r="CC31" i="31"/>
  <c r="CB31" i="31"/>
  <c r="CA31" i="31"/>
  <c r="BZ31" i="31"/>
  <c r="BY31" i="31"/>
  <c r="BX31" i="31"/>
  <c r="BW31" i="31"/>
  <c r="BV31" i="31"/>
  <c r="BU31" i="31"/>
  <c r="CF30" i="31"/>
  <c r="CE30" i="31"/>
  <c r="CD30" i="31"/>
  <c r="CC30" i="31"/>
  <c r="CB30" i="31"/>
  <c r="CA30" i="31"/>
  <c r="BZ30" i="31"/>
  <c r="BY30" i="31"/>
  <c r="BX30" i="31"/>
  <c r="BW30" i="31"/>
  <c r="BV30" i="31"/>
  <c r="BU30" i="31"/>
  <c r="CF29" i="31"/>
  <c r="CE29" i="31"/>
  <c r="CD29" i="31"/>
  <c r="CC29" i="31"/>
  <c r="CB29" i="31"/>
  <c r="CA29" i="31"/>
  <c r="BZ29" i="31"/>
  <c r="BY29" i="31"/>
  <c r="BX29" i="31"/>
  <c r="BW29" i="31"/>
  <c r="BV29" i="31"/>
  <c r="BU29" i="31"/>
  <c r="CF28" i="31"/>
  <c r="CE28" i="31"/>
  <c r="CD28" i="31"/>
  <c r="CC28" i="31"/>
  <c r="CB28" i="31"/>
  <c r="CA28" i="31"/>
  <c r="BZ28" i="31"/>
  <c r="BY28" i="31"/>
  <c r="BX28" i="31"/>
  <c r="BW28" i="31"/>
  <c r="BV28" i="31"/>
  <c r="BU28" i="31"/>
  <c r="CF27" i="31"/>
  <c r="CE27" i="31"/>
  <c r="CD27" i="31"/>
  <c r="CC27" i="31"/>
  <c r="CB27" i="31"/>
  <c r="CA27" i="31"/>
  <c r="BZ27" i="31"/>
  <c r="BY27" i="31"/>
  <c r="BX27" i="31"/>
  <c r="BW27" i="31"/>
  <c r="BV27" i="31"/>
  <c r="BU27" i="31"/>
  <c r="CF26" i="31"/>
  <c r="CE26" i="31"/>
  <c r="CD26" i="31"/>
  <c r="CC26" i="31"/>
  <c r="CB26" i="31"/>
  <c r="CA26" i="31"/>
  <c r="BZ26" i="31"/>
  <c r="BY26" i="31"/>
  <c r="BX26" i="31"/>
  <c r="BW26" i="31"/>
  <c r="BV26" i="31"/>
  <c r="BU26" i="31"/>
  <c r="CF25" i="31"/>
  <c r="CE25" i="31"/>
  <c r="CD25" i="31"/>
  <c r="CC25" i="31"/>
  <c r="CB25" i="31"/>
  <c r="CA25" i="31"/>
  <c r="BZ25" i="31"/>
  <c r="BY25" i="31"/>
  <c r="BX25" i="31"/>
  <c r="BW25" i="31"/>
  <c r="BV25" i="31"/>
  <c r="BU25" i="31"/>
  <c r="CF24" i="31"/>
  <c r="CE24" i="31"/>
  <c r="CD24" i="31"/>
  <c r="CC24" i="31"/>
  <c r="CB24" i="31"/>
  <c r="CA24" i="31"/>
  <c r="BZ24" i="31"/>
  <c r="BY24" i="31"/>
  <c r="BX24" i="31"/>
  <c r="BW24" i="31"/>
  <c r="BV24" i="31"/>
  <c r="BU24" i="31"/>
  <c r="CF23" i="31"/>
  <c r="CE23" i="31"/>
  <c r="CD23" i="31"/>
  <c r="CC23" i="31"/>
  <c r="CB23" i="31"/>
  <c r="CA23" i="31"/>
  <c r="BZ23" i="31"/>
  <c r="BY23" i="31"/>
  <c r="BX23" i="31"/>
  <c r="BW23" i="31"/>
  <c r="BV23" i="31"/>
  <c r="BU23" i="31"/>
  <c r="CF22" i="31"/>
  <c r="CE22" i="31"/>
  <c r="CD22" i="31"/>
  <c r="CC22" i="31"/>
  <c r="CB22" i="31"/>
  <c r="CA22" i="31"/>
  <c r="BZ22" i="31"/>
  <c r="BY22" i="31"/>
  <c r="BX22" i="31"/>
  <c r="BW22" i="31"/>
  <c r="BV22" i="31"/>
  <c r="BU22" i="31"/>
  <c r="CF21" i="31"/>
  <c r="CE21" i="31"/>
  <c r="CD21" i="31"/>
  <c r="CC21" i="31"/>
  <c r="CB21" i="31"/>
  <c r="CA21" i="31"/>
  <c r="BZ21" i="31"/>
  <c r="BY21" i="31"/>
  <c r="BX21" i="31"/>
  <c r="BW21" i="31"/>
  <c r="BV21" i="31"/>
  <c r="BU21" i="31"/>
  <c r="CF20" i="31"/>
  <c r="CE20" i="31"/>
  <c r="CD20" i="31"/>
  <c r="CC20" i="31"/>
  <c r="CB20" i="31"/>
  <c r="CA20" i="31"/>
  <c r="BZ20" i="31"/>
  <c r="BY20" i="31"/>
  <c r="BX20" i="31"/>
  <c r="BW20" i="31"/>
  <c r="BV20" i="31"/>
  <c r="BU20" i="31"/>
  <c r="CF19" i="31"/>
  <c r="CE19" i="31"/>
  <c r="CD19" i="31"/>
  <c r="CC19" i="31"/>
  <c r="CB19" i="31"/>
  <c r="CA19" i="31"/>
  <c r="BZ19" i="31"/>
  <c r="BY19" i="31"/>
  <c r="BX19" i="31"/>
  <c r="BW19" i="31"/>
  <c r="BV19" i="31"/>
  <c r="BU19" i="31"/>
  <c r="CF18" i="31"/>
  <c r="CE18" i="31"/>
  <c r="CD18" i="31"/>
  <c r="CC18" i="31"/>
  <c r="CB18" i="31"/>
  <c r="CA18" i="31"/>
  <c r="BZ18" i="31"/>
  <c r="BY18" i="31"/>
  <c r="BX18" i="31"/>
  <c r="BW18" i="31"/>
  <c r="BV18" i="31"/>
  <c r="BU18" i="31"/>
  <c r="CF17" i="31"/>
  <c r="CE17" i="31"/>
  <c r="CD17" i="31"/>
  <c r="CC17" i="31"/>
  <c r="CB17" i="31"/>
  <c r="CA17" i="31"/>
  <c r="BZ17" i="31"/>
  <c r="BY17" i="31"/>
  <c r="BX17" i="31"/>
  <c r="BW17" i="31"/>
  <c r="BV17" i="31"/>
  <c r="BU17" i="31"/>
  <c r="CF16" i="31"/>
  <c r="CE16" i="31"/>
  <c r="CD16" i="31"/>
  <c r="CC16" i="31"/>
  <c r="CB16" i="31"/>
  <c r="CA16" i="31"/>
  <c r="BZ16" i="31"/>
  <c r="BY16" i="31"/>
  <c r="BX16" i="31"/>
  <c r="BW16" i="31"/>
  <c r="BV16" i="31"/>
  <c r="BU16" i="31"/>
  <c r="CF15" i="31"/>
  <c r="CE15" i="31"/>
  <c r="CD15" i="31"/>
  <c r="CC15" i="31"/>
  <c r="CB15" i="31"/>
  <c r="CA15" i="31"/>
  <c r="BZ15" i="31"/>
  <c r="BY15" i="31"/>
  <c r="BX15" i="31"/>
  <c r="BW15" i="31"/>
  <c r="BV15" i="31"/>
  <c r="BU15" i="31"/>
  <c r="CF14" i="31"/>
  <c r="CE14" i="31"/>
  <c r="CD14" i="31"/>
  <c r="CC14" i="31"/>
  <c r="CB14" i="31"/>
  <c r="CA14" i="31"/>
  <c r="BZ14" i="31"/>
  <c r="BY14" i="31"/>
  <c r="BX14" i="31"/>
  <c r="BW14" i="31"/>
  <c r="BV14" i="31"/>
  <c r="BU14" i="31"/>
  <c r="CF13" i="31"/>
  <c r="CE13" i="31"/>
  <c r="CD13" i="31"/>
  <c r="CC13" i="31"/>
  <c r="CB13" i="31"/>
  <c r="CA13" i="31"/>
  <c r="BZ13" i="31"/>
  <c r="BY13" i="31"/>
  <c r="BX13" i="31"/>
  <c r="BW13" i="31"/>
  <c r="BV13" i="31"/>
  <c r="BU13" i="31"/>
  <c r="CF12" i="31"/>
  <c r="CE12" i="31"/>
  <c r="CD12" i="31"/>
  <c r="CC12" i="31"/>
  <c r="CB12" i="31"/>
  <c r="CA12" i="31"/>
  <c r="BZ12" i="31"/>
  <c r="BY12" i="31"/>
  <c r="BX12" i="31"/>
  <c r="BW12" i="31"/>
  <c r="BV12" i="31"/>
  <c r="BU12" i="31"/>
  <c r="CF11" i="31"/>
  <c r="CE11" i="31"/>
  <c r="CD11" i="31"/>
  <c r="CC11" i="31"/>
  <c r="CB11" i="31"/>
  <c r="CA11" i="31"/>
  <c r="BZ11" i="31"/>
  <c r="BY11" i="31"/>
  <c r="BX11" i="31"/>
  <c r="BW11" i="31"/>
  <c r="BV11" i="31"/>
  <c r="BU11" i="31"/>
  <c r="CF10" i="31"/>
  <c r="CE10" i="31"/>
  <c r="CD10" i="31"/>
  <c r="CC10" i="31"/>
  <c r="CB10" i="31"/>
  <c r="CA10" i="31"/>
  <c r="BZ10" i="31"/>
  <c r="BY10" i="31"/>
  <c r="BX10" i="31"/>
  <c r="BW10" i="31"/>
  <c r="BV10" i="31"/>
  <c r="BU10" i="31"/>
  <c r="CF9" i="31"/>
  <c r="CE9" i="31"/>
  <c r="CD9" i="31"/>
  <c r="CC9" i="31"/>
  <c r="CB9" i="31"/>
  <c r="CA9" i="31"/>
  <c r="BZ9" i="31"/>
  <c r="BY9" i="31"/>
  <c r="BX9" i="31"/>
  <c r="BW9" i="31"/>
  <c r="BV9" i="31"/>
  <c r="BU9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CF7" i="31"/>
  <c r="CE7" i="31"/>
  <c r="CD7" i="31"/>
  <c r="CC7" i="31"/>
  <c r="CB7" i="31"/>
  <c r="CA7" i="31"/>
  <c r="BZ7" i="31"/>
  <c r="BY7" i="31"/>
  <c r="BX7" i="31"/>
  <c r="BW7" i="31"/>
  <c r="BV7" i="31"/>
  <c r="BU7" i="31"/>
  <c r="CF6" i="31"/>
  <c r="CE6" i="31"/>
  <c r="CD6" i="31"/>
  <c r="CC6" i="31"/>
  <c r="CB6" i="31"/>
  <c r="CA6" i="31"/>
  <c r="BZ6" i="31"/>
  <c r="BY6" i="31"/>
  <c r="BX6" i="31"/>
  <c r="BW6" i="31"/>
  <c r="BV6" i="31"/>
  <c r="BU6" i="31"/>
  <c r="CF5" i="31"/>
  <c r="CE5" i="31"/>
  <c r="CD5" i="31"/>
  <c r="CC5" i="31"/>
  <c r="CB5" i="31"/>
  <c r="CA5" i="31"/>
  <c r="BZ5" i="31"/>
  <c r="BY5" i="31"/>
  <c r="BX5" i="31"/>
  <c r="BW5" i="31"/>
  <c r="BV5" i="31"/>
  <c r="BU5" i="31"/>
  <c r="CF4" i="31"/>
  <c r="CE4" i="31"/>
  <c r="CD4" i="31"/>
  <c r="CC4" i="31"/>
  <c r="CB4" i="31"/>
  <c r="CA4" i="31"/>
  <c r="BZ4" i="31"/>
  <c r="BY4" i="31"/>
  <c r="BX4" i="31"/>
  <c r="BW4" i="31"/>
  <c r="BV4" i="31"/>
  <c r="BU4" i="31"/>
  <c r="BH70" i="31"/>
  <c r="BH69" i="31"/>
  <c r="BH68" i="31"/>
  <c r="BH67" i="31"/>
  <c r="BH66" i="31"/>
  <c r="BH65" i="31"/>
  <c r="BH64" i="31"/>
  <c r="BH63" i="31"/>
  <c r="BH62" i="31"/>
  <c r="BH61" i="31"/>
  <c r="BH60" i="31"/>
  <c r="BH59" i="31"/>
  <c r="BH58" i="31"/>
  <c r="BH57" i="31"/>
  <c r="BH56" i="31"/>
  <c r="BH55" i="31"/>
  <c r="BH54" i="31"/>
  <c r="BH53" i="31"/>
  <c r="BH52" i="31"/>
  <c r="BH51" i="31"/>
  <c r="BH50" i="31"/>
  <c r="BH49" i="31"/>
  <c r="BH48" i="31"/>
  <c r="BH47" i="31"/>
  <c r="BH46" i="31"/>
  <c r="BH45" i="31"/>
  <c r="BH44" i="31"/>
  <c r="BH43" i="31"/>
  <c r="BH42" i="31"/>
  <c r="BH41" i="31"/>
  <c r="BH40" i="31"/>
  <c r="BH39" i="31"/>
  <c r="BH38" i="31"/>
  <c r="BH37" i="31"/>
  <c r="BH36" i="31"/>
  <c r="BH35" i="31"/>
  <c r="BH34" i="31"/>
  <c r="BH33" i="31"/>
  <c r="BH32" i="31"/>
  <c r="BH31" i="31"/>
  <c r="BH30" i="31"/>
  <c r="BH29" i="31"/>
  <c r="BH28" i="31"/>
  <c r="BH27" i="31"/>
  <c r="BH26" i="31"/>
  <c r="BH25" i="31"/>
  <c r="BH24" i="31"/>
  <c r="BH23" i="31"/>
  <c r="BH22" i="31"/>
  <c r="BH21" i="31"/>
  <c r="BH20" i="31"/>
  <c r="BH19" i="31"/>
  <c r="BH18" i="31"/>
  <c r="BH17" i="31"/>
  <c r="BH16" i="31"/>
  <c r="BH15" i="31"/>
  <c r="BH14" i="31"/>
  <c r="BH13" i="31"/>
  <c r="BH12" i="31"/>
  <c r="BH11" i="31"/>
  <c r="BH10" i="31"/>
  <c r="BH9" i="31"/>
  <c r="BH8" i="31"/>
  <c r="BH7" i="31"/>
  <c r="BH6" i="31"/>
  <c r="BH5" i="31"/>
  <c r="BH4" i="31"/>
  <c r="BN6" i="31" l="1"/>
  <c r="BT14" i="31"/>
  <c r="BS17" i="31"/>
  <c r="BT42" i="31"/>
  <c r="BT54" i="31"/>
  <c r="BS14" i="31"/>
  <c r="BT35" i="31"/>
  <c r="BT70" i="31"/>
  <c r="BS50" i="31"/>
  <c r="BT63" i="31"/>
  <c r="BS66" i="31"/>
  <c r="BN67" i="31"/>
  <c r="BS70" i="31"/>
  <c r="BS31" i="31"/>
  <c r="BS16" i="31"/>
  <c r="BN25" i="31"/>
  <c r="BN29" i="31"/>
  <c r="BT6" i="31"/>
  <c r="BK26" i="31"/>
  <c r="BK45" i="31"/>
  <c r="BJ56" i="31"/>
  <c r="BS56" i="31"/>
  <c r="BP56" i="31"/>
  <c r="BM56" i="31"/>
  <c r="BK57" i="31"/>
  <c r="BQ57" i="31"/>
  <c r="BN57" i="31"/>
  <c r="BJ60" i="31"/>
  <c r="BP60" i="31"/>
  <c r="BM60" i="31"/>
  <c r="BS60" i="31"/>
  <c r="BN61" i="31"/>
  <c r="BK61" i="31"/>
  <c r="BQ61" i="31"/>
  <c r="BK64" i="31"/>
  <c r="BN64" i="31"/>
  <c r="BQ64" i="31"/>
  <c r="BT64" i="31"/>
  <c r="BK68" i="31"/>
  <c r="BN68" i="31"/>
  <c r="BT68" i="31"/>
  <c r="BQ68" i="31"/>
  <c r="BK30" i="31"/>
  <c r="BP33" i="31"/>
  <c r="BJ33" i="31"/>
  <c r="BS33" i="31"/>
  <c r="BK34" i="31"/>
  <c r="BP37" i="31"/>
  <c r="BM37" i="31"/>
  <c r="BJ37" i="31"/>
  <c r="BS37" i="31"/>
  <c r="BK38" i="31"/>
  <c r="BN38" i="31"/>
  <c r="BQ38" i="31"/>
  <c r="BT57" i="31"/>
  <c r="BJ6" i="31"/>
  <c r="BP6" i="31"/>
  <c r="BM6" i="31"/>
  <c r="BK10" i="31"/>
  <c r="BQ10" i="31"/>
  <c r="BT10" i="31"/>
  <c r="BK18" i="31"/>
  <c r="BK22" i="31"/>
  <c r="BP29" i="31"/>
  <c r="BM29" i="31"/>
  <c r="BJ29" i="31"/>
  <c r="BS29" i="31"/>
  <c r="BJ44" i="31"/>
  <c r="BP44" i="31"/>
  <c r="BS44" i="31"/>
  <c r="BM44" i="31"/>
  <c r="BM63" i="31"/>
  <c r="BJ63" i="31"/>
  <c r="BP63" i="31"/>
  <c r="BS63" i="31"/>
  <c r="BJ67" i="31"/>
  <c r="BS67" i="31"/>
  <c r="BP67" i="31"/>
  <c r="BS6" i="31"/>
  <c r="BS35" i="31"/>
  <c r="BS54" i="31"/>
  <c r="BS42" i="31"/>
  <c r="BN44" i="31"/>
  <c r="BJ7" i="31"/>
  <c r="BQ8" i="31"/>
  <c r="BK8" i="31"/>
  <c r="BT8" i="31"/>
  <c r="BJ10" i="31"/>
  <c r="BS10" i="31"/>
  <c r="BP10" i="31"/>
  <c r="BK11" i="31"/>
  <c r="BJ14" i="31"/>
  <c r="BM14" i="31"/>
  <c r="BP14" i="31"/>
  <c r="BK15" i="31"/>
  <c r="BJ18" i="31"/>
  <c r="BK19" i="31"/>
  <c r="BQ19" i="31"/>
  <c r="BT19" i="31"/>
  <c r="BN19" i="31"/>
  <c r="BJ22" i="31"/>
  <c r="BK23" i="31"/>
  <c r="BN23" i="31"/>
  <c r="BQ23" i="31"/>
  <c r="BJ26" i="31"/>
  <c r="BQ27" i="31"/>
  <c r="BK27" i="31"/>
  <c r="BT27" i="31"/>
  <c r="BN27" i="31"/>
  <c r="BJ41" i="31"/>
  <c r="BK42" i="31"/>
  <c r="BN42" i="31"/>
  <c r="BQ42" i="31"/>
  <c r="BJ45" i="31"/>
  <c r="BK46" i="31"/>
  <c r="BQ46" i="31"/>
  <c r="BN46" i="31"/>
  <c r="BJ49" i="31"/>
  <c r="BK50" i="31"/>
  <c r="BN50" i="31"/>
  <c r="BQ50" i="31"/>
  <c r="BJ53" i="31"/>
  <c r="BK54" i="31"/>
  <c r="BQ54" i="31"/>
  <c r="BN54" i="31"/>
  <c r="BM57" i="31"/>
  <c r="BJ57" i="31"/>
  <c r="BP57" i="31"/>
  <c r="BS57" i="31"/>
  <c r="BK58" i="31"/>
  <c r="BN58" i="31"/>
  <c r="BQ58" i="31"/>
  <c r="BM61" i="31"/>
  <c r="BJ61" i="31"/>
  <c r="BP61" i="31"/>
  <c r="BS61" i="31"/>
  <c r="BJ64" i="31"/>
  <c r="BM64" i="31"/>
  <c r="BS64" i="31"/>
  <c r="BP64" i="31"/>
  <c r="BN65" i="31"/>
  <c r="BK65" i="31"/>
  <c r="BQ65" i="31"/>
  <c r="BT65" i="31"/>
  <c r="BJ68" i="31"/>
  <c r="BS68" i="31"/>
  <c r="BM68" i="31"/>
  <c r="BP68" i="31"/>
  <c r="BQ69" i="31"/>
  <c r="BK69" i="31"/>
  <c r="BN69" i="31"/>
  <c r="BM67" i="31"/>
  <c r="BJ30" i="31"/>
  <c r="BK31" i="31"/>
  <c r="BN31" i="31"/>
  <c r="BQ31" i="31"/>
  <c r="BJ34" i="31"/>
  <c r="BK35" i="31"/>
  <c r="BN35" i="31"/>
  <c r="BQ35" i="31"/>
  <c r="BJ38" i="31"/>
  <c r="BP38" i="31"/>
  <c r="BM38" i="31"/>
  <c r="BK39" i="31"/>
  <c r="BT50" i="31"/>
  <c r="BN8" i="31"/>
  <c r="BT61" i="31"/>
  <c r="BJ13" i="31"/>
  <c r="BK49" i="31"/>
  <c r="BJ52" i="31"/>
  <c r="BM52" i="31"/>
  <c r="BS52" i="31"/>
  <c r="BP52" i="31"/>
  <c r="BT12" i="31"/>
  <c r="BK5" i="31"/>
  <c r="BJ8" i="31"/>
  <c r="BM8" i="31"/>
  <c r="BS8" i="31"/>
  <c r="BP8" i="31"/>
  <c r="BJ11" i="31"/>
  <c r="BQ12" i="31"/>
  <c r="BK12" i="31"/>
  <c r="BN12" i="31"/>
  <c r="BJ15" i="31"/>
  <c r="BK16" i="31"/>
  <c r="BN16" i="31"/>
  <c r="BQ16" i="31"/>
  <c r="BP19" i="31"/>
  <c r="BJ19" i="31"/>
  <c r="BS19" i="31"/>
  <c r="BM19" i="31"/>
  <c r="BK20" i="31"/>
  <c r="BJ23" i="31"/>
  <c r="BM23" i="31"/>
  <c r="BP23" i="31"/>
  <c r="BK24" i="31"/>
  <c r="BJ27" i="31"/>
  <c r="BS27" i="31"/>
  <c r="BM27" i="31"/>
  <c r="BP27" i="31"/>
  <c r="BK28" i="31"/>
  <c r="BJ42" i="31"/>
  <c r="BP42" i="31"/>
  <c r="BM42" i="31"/>
  <c r="BK43" i="31"/>
  <c r="BP46" i="31"/>
  <c r="BJ46" i="31"/>
  <c r="BM46" i="31"/>
  <c r="BK47" i="31"/>
  <c r="BP50" i="31"/>
  <c r="BJ50" i="31"/>
  <c r="BM50" i="31"/>
  <c r="BK51" i="31"/>
  <c r="BP54" i="31"/>
  <c r="BJ54" i="31"/>
  <c r="BM54" i="31"/>
  <c r="BK55" i="31"/>
  <c r="BQ55" i="31"/>
  <c r="BN55" i="31"/>
  <c r="BT55" i="31"/>
  <c r="BP58" i="31"/>
  <c r="BJ58" i="31"/>
  <c r="BM58" i="31"/>
  <c r="BK59" i="31"/>
  <c r="BQ59" i="31"/>
  <c r="BN59" i="31"/>
  <c r="BT59" i="31"/>
  <c r="BK62" i="31"/>
  <c r="BN62" i="31"/>
  <c r="BQ62" i="31"/>
  <c r="BM65" i="31"/>
  <c r="BJ65" i="31"/>
  <c r="BP65" i="31"/>
  <c r="BS65" i="31"/>
  <c r="BK66" i="31"/>
  <c r="BQ66" i="31"/>
  <c r="BN66" i="31"/>
  <c r="BJ69" i="31"/>
  <c r="BM69" i="31"/>
  <c r="BP69" i="31"/>
  <c r="BK70" i="31"/>
  <c r="BN70" i="31"/>
  <c r="BQ70" i="31"/>
  <c r="BM10" i="31"/>
  <c r="BS23" i="31"/>
  <c r="BT46" i="31"/>
  <c r="BS58" i="31"/>
  <c r="BM33" i="31"/>
  <c r="BJ31" i="31"/>
  <c r="BM31" i="31"/>
  <c r="BP31" i="31"/>
  <c r="BK32" i="31"/>
  <c r="BJ35" i="31"/>
  <c r="BM35" i="31"/>
  <c r="BP35" i="31"/>
  <c r="BK36" i="31"/>
  <c r="BJ39" i="31"/>
  <c r="BK40" i="31"/>
  <c r="BN40" i="31"/>
  <c r="BQ40" i="31"/>
  <c r="BT40" i="31"/>
  <c r="BN10" i="31"/>
  <c r="BT16" i="31"/>
  <c r="BT23" i="31"/>
  <c r="BT31" i="31"/>
  <c r="BS46" i="31"/>
  <c r="BT58" i="31"/>
  <c r="BT66" i="31"/>
  <c r="BK14" i="31"/>
  <c r="BQ14" i="31"/>
  <c r="BN14" i="31"/>
  <c r="BJ21" i="31"/>
  <c r="BP21" i="31"/>
  <c r="BS21" i="31"/>
  <c r="BM21" i="31"/>
  <c r="BK53" i="31"/>
  <c r="BK9" i="31"/>
  <c r="BJ5" i="31"/>
  <c r="BK6" i="31"/>
  <c r="BQ6" i="31"/>
  <c r="BJ12" i="31"/>
  <c r="BP12" i="31"/>
  <c r="BS12" i="31"/>
  <c r="BM12" i="31"/>
  <c r="BK13" i="31"/>
  <c r="BJ16" i="31"/>
  <c r="BM16" i="31"/>
  <c r="BP16" i="31"/>
  <c r="BK17" i="31"/>
  <c r="BN17" i="31"/>
  <c r="BQ17" i="31"/>
  <c r="BJ20" i="31"/>
  <c r="BQ21" i="31"/>
  <c r="BK21" i="31"/>
  <c r="BN21" i="31"/>
  <c r="BT21" i="31"/>
  <c r="BJ24" i="31"/>
  <c r="BK25" i="31"/>
  <c r="BQ25" i="31"/>
  <c r="BT25" i="31"/>
  <c r="BJ28" i="31"/>
  <c r="BQ29" i="31"/>
  <c r="BK29" i="31"/>
  <c r="BT29" i="31"/>
  <c r="BJ43" i="31"/>
  <c r="BK44" i="31"/>
  <c r="BT44" i="31"/>
  <c r="BQ44" i="31"/>
  <c r="BJ47" i="31"/>
  <c r="BK48" i="31"/>
  <c r="BT48" i="31"/>
  <c r="BQ48" i="31"/>
  <c r="BJ51" i="31"/>
  <c r="BK52" i="31"/>
  <c r="BN52" i="31"/>
  <c r="BT52" i="31"/>
  <c r="BQ52" i="31"/>
  <c r="BJ55" i="31"/>
  <c r="BP55" i="31"/>
  <c r="BM55" i="31"/>
  <c r="BS55" i="31"/>
  <c r="BK56" i="31"/>
  <c r="BQ56" i="31"/>
  <c r="BT56" i="31"/>
  <c r="BJ59" i="31"/>
  <c r="BP59" i="31"/>
  <c r="BM59" i="31"/>
  <c r="BS59" i="31"/>
  <c r="BK60" i="31"/>
  <c r="BT60" i="31"/>
  <c r="BQ60" i="31"/>
  <c r="BN60" i="31"/>
  <c r="BP62" i="31"/>
  <c r="BJ62" i="31"/>
  <c r="BM62" i="31"/>
  <c r="BK63" i="31"/>
  <c r="BQ63" i="31"/>
  <c r="BN63" i="31"/>
  <c r="BP66" i="31"/>
  <c r="BJ66" i="31"/>
  <c r="BM66" i="31"/>
  <c r="BQ67" i="31"/>
  <c r="BK67" i="31"/>
  <c r="BP70" i="31"/>
  <c r="BJ70" i="31"/>
  <c r="BM70" i="31"/>
  <c r="BS62" i="31"/>
  <c r="BS38" i="31"/>
  <c r="BS69" i="31"/>
  <c r="BN56" i="31"/>
  <c r="BK7" i="31"/>
  <c r="BJ17" i="31"/>
  <c r="BM17" i="31"/>
  <c r="BP17" i="31"/>
  <c r="BJ25" i="31"/>
  <c r="BS25" i="31"/>
  <c r="BM25" i="31"/>
  <c r="BP25" i="31"/>
  <c r="BK41" i="31"/>
  <c r="BJ48" i="31"/>
  <c r="BS48" i="31"/>
  <c r="BM48" i="31"/>
  <c r="BP48" i="31"/>
  <c r="BJ9" i="31"/>
  <c r="BJ32" i="31"/>
  <c r="BK33" i="31"/>
  <c r="BT33" i="31"/>
  <c r="BN33" i="31"/>
  <c r="BQ33" i="31"/>
  <c r="BJ36" i="31"/>
  <c r="BK37" i="31"/>
  <c r="BQ37" i="31"/>
  <c r="BN37" i="31"/>
  <c r="BT37" i="31"/>
  <c r="BJ40" i="31"/>
  <c r="BM40" i="31"/>
  <c r="BP40" i="31"/>
  <c r="BS40" i="31"/>
  <c r="BT17" i="31"/>
  <c r="BT62" i="31"/>
  <c r="BT38" i="31"/>
  <c r="BT69" i="31"/>
  <c r="BN48" i="31"/>
  <c r="BT67" i="31"/>
  <c r="DA48" i="31"/>
  <c r="DA66" i="31"/>
  <c r="DA50" i="31"/>
  <c r="DA70" i="31"/>
  <c r="DA52" i="31"/>
  <c r="DA54" i="31"/>
  <c r="DA58" i="31"/>
  <c r="BP4" i="31"/>
  <c r="BJ4" i="31"/>
  <c r="DC64" i="31"/>
  <c r="DA60" i="31"/>
  <c r="BL4" i="31"/>
  <c r="DA4" i="31" s="1"/>
  <c r="BR4" i="31"/>
  <c r="DC4" i="31" s="1"/>
  <c r="DA37" i="31"/>
  <c r="DA57" i="31"/>
  <c r="DA61" i="31"/>
  <c r="DA65" i="31"/>
  <c r="DA69" i="31"/>
  <c r="DC35" i="31"/>
  <c r="DC57" i="31"/>
  <c r="DC59" i="31"/>
  <c r="DC61" i="31"/>
  <c r="DC63" i="31"/>
  <c r="DC67" i="31"/>
  <c r="DA68" i="31"/>
  <c r="BQ4" i="31"/>
  <c r="BK4" i="31"/>
  <c r="A16" i="65"/>
  <c r="F33" i="65" s="1"/>
  <c r="F34" i="65" s="1"/>
  <c r="H34" i="65" s="1"/>
  <c r="A12" i="65"/>
  <c r="H31" i="65"/>
  <c r="F31" i="65"/>
  <c r="F32" i="65" s="1"/>
  <c r="H32" i="65" s="1"/>
  <c r="R27" i="65"/>
  <c r="Q27" i="65"/>
  <c r="P27" i="65"/>
  <c r="O27" i="65"/>
  <c r="N27" i="65"/>
  <c r="M27" i="65"/>
  <c r="L27" i="65"/>
  <c r="K27" i="65"/>
  <c r="J27" i="65"/>
  <c r="I27" i="65"/>
  <c r="H27" i="65"/>
  <c r="G27" i="65"/>
  <c r="D27" i="65"/>
  <c r="C27" i="65"/>
  <c r="B27" i="65"/>
  <c r="E24" i="65"/>
  <c r="B24" i="65"/>
  <c r="E20" i="65"/>
  <c r="A20" i="65"/>
  <c r="A22" i="65" s="1"/>
  <c r="E12" i="65"/>
  <c r="B12" i="65"/>
  <c r="A11" i="65"/>
  <c r="B11" i="65" s="1"/>
  <c r="B10" i="65"/>
  <c r="A10" i="65"/>
  <c r="E10" i="65" s="1"/>
  <c r="A9" i="65"/>
  <c r="E9" i="65" s="1"/>
  <c r="E8" i="65"/>
  <c r="B8" i="65"/>
  <c r="G32" i="65" s="1"/>
  <c r="G34" i="65" s="1"/>
  <c r="G36" i="65" s="1"/>
  <c r="F33" i="64"/>
  <c r="F34" i="64" s="1"/>
  <c r="H34" i="64" s="1"/>
  <c r="F31" i="64"/>
  <c r="F32" i="64" s="1"/>
  <c r="H32" i="64" s="1"/>
  <c r="R27" i="64"/>
  <c r="Q27" i="64"/>
  <c r="P27" i="64"/>
  <c r="O27" i="64"/>
  <c r="N27" i="64"/>
  <c r="M27" i="64"/>
  <c r="L27" i="64"/>
  <c r="K27" i="64"/>
  <c r="J27" i="64"/>
  <c r="I27" i="64"/>
  <c r="H27" i="64"/>
  <c r="G27" i="64"/>
  <c r="E27" i="64"/>
  <c r="D27" i="64"/>
  <c r="C27" i="64"/>
  <c r="B27" i="64"/>
  <c r="E24" i="64"/>
  <c r="B24" i="64"/>
  <c r="A20" i="64"/>
  <c r="A22" i="64" s="1"/>
  <c r="E16" i="64"/>
  <c r="B16" i="64"/>
  <c r="H16" i="64" s="1"/>
  <c r="A14" i="64"/>
  <c r="A13" i="64" s="1"/>
  <c r="E12" i="64"/>
  <c r="B12" i="64"/>
  <c r="H12" i="64" s="1"/>
  <c r="A10" i="64"/>
  <c r="A11" i="64" s="1"/>
  <c r="A9" i="64"/>
  <c r="E9" i="64" s="1"/>
  <c r="E8" i="64"/>
  <c r="B8" i="64"/>
  <c r="G32" i="64" s="1"/>
  <c r="G34" i="64" s="1"/>
  <c r="G36" i="64" s="1"/>
  <c r="BT4" i="31" l="1"/>
  <c r="BN4" i="31"/>
  <c r="BM4" i="31"/>
  <c r="BS4" i="31"/>
  <c r="E27" i="65"/>
  <c r="E16" i="65"/>
  <c r="A14" i="65"/>
  <c r="A13" i="65" s="1"/>
  <c r="B16" i="65"/>
  <c r="E11" i="65"/>
  <c r="H12" i="65"/>
  <c r="B20" i="65"/>
  <c r="H20" i="65" s="1"/>
  <c r="A18" i="65"/>
  <c r="E13" i="65"/>
  <c r="B13" i="65"/>
  <c r="E22" i="65"/>
  <c r="B22" i="65"/>
  <c r="A23" i="65"/>
  <c r="E14" i="65"/>
  <c r="F27" i="65"/>
  <c r="B9" i="65"/>
  <c r="B14" i="65"/>
  <c r="A17" i="65"/>
  <c r="A21" i="65"/>
  <c r="F35" i="65"/>
  <c r="A15" i="65"/>
  <c r="H33" i="65"/>
  <c r="H31" i="64"/>
  <c r="A18" i="64"/>
  <c r="E18" i="64" s="1"/>
  <c r="B20" i="64"/>
  <c r="F27" i="64"/>
  <c r="F35" i="64"/>
  <c r="F36" i="64" s="1"/>
  <c r="H36" i="64" s="1"/>
  <c r="B11" i="64"/>
  <c r="E11" i="64"/>
  <c r="E22" i="64"/>
  <c r="B22" i="64"/>
  <c r="A21" i="64"/>
  <c r="A23" i="64"/>
  <c r="B13" i="64"/>
  <c r="E13" i="64"/>
  <c r="B14" i="64"/>
  <c r="E20" i="64"/>
  <c r="E14" i="64"/>
  <c r="H35" i="64"/>
  <c r="B9" i="64"/>
  <c r="B10" i="64"/>
  <c r="A15" i="64"/>
  <c r="E10" i="64"/>
  <c r="H33" i="64"/>
  <c r="BF64" i="31"/>
  <c r="H16" i="65" l="1"/>
  <c r="H13" i="65"/>
  <c r="H14" i="65"/>
  <c r="A19" i="65"/>
  <c r="B18" i="65"/>
  <c r="E18" i="65"/>
  <c r="B21" i="65"/>
  <c r="E21" i="65"/>
  <c r="E15" i="65"/>
  <c r="B15" i="65"/>
  <c r="F36" i="65"/>
  <c r="H36" i="65" s="1"/>
  <c r="H35" i="65"/>
  <c r="B17" i="65"/>
  <c r="E17" i="65"/>
  <c r="E23" i="65"/>
  <c r="B23" i="65"/>
  <c r="H14" i="64"/>
  <c r="H13" i="64"/>
  <c r="H20" i="64"/>
  <c r="A19" i="64"/>
  <c r="B18" i="64"/>
  <c r="H18" i="64" s="1"/>
  <c r="A17" i="64"/>
  <c r="E17" i="64" s="1"/>
  <c r="E23" i="64"/>
  <c r="B23" i="64"/>
  <c r="B21" i="64"/>
  <c r="E21" i="64"/>
  <c r="E15" i="64"/>
  <c r="B15" i="64"/>
  <c r="BF66" i="31"/>
  <c r="BF65" i="31"/>
  <c r="BF63" i="31"/>
  <c r="BF62" i="31"/>
  <c r="BF61" i="31"/>
  <c r="BF60" i="31"/>
  <c r="BF59" i="31"/>
  <c r="BF58" i="31"/>
  <c r="BF57" i="31"/>
  <c r="BF56" i="31"/>
  <c r="BF54" i="31"/>
  <c r="BF53" i="31"/>
  <c r="BF52" i="31"/>
  <c r="BF51" i="31"/>
  <c r="BF50" i="31"/>
  <c r="BF49" i="31"/>
  <c r="BF48" i="31"/>
  <c r="BF47" i="31"/>
  <c r="BF46" i="31"/>
  <c r="BF45" i="31"/>
  <c r="BF44" i="31"/>
  <c r="BF43" i="31"/>
  <c r="BF42" i="31"/>
  <c r="BF41" i="31"/>
  <c r="BF40" i="31"/>
  <c r="BF39" i="31"/>
  <c r="BF38" i="31"/>
  <c r="BF37" i="31"/>
  <c r="BF36" i="31"/>
  <c r="BF35" i="31"/>
  <c r="BF34" i="31"/>
  <c r="BF33" i="31"/>
  <c r="BF32" i="31"/>
  <c r="BF31" i="31"/>
  <c r="BF30" i="31"/>
  <c r="BF29" i="31"/>
  <c r="BF28" i="31"/>
  <c r="BF27" i="31"/>
  <c r="BF26" i="31"/>
  <c r="BF25" i="31"/>
  <c r="BF24" i="31"/>
  <c r="BF23" i="31"/>
  <c r="BF22" i="31"/>
  <c r="BF21" i="31"/>
  <c r="BF20" i="31"/>
  <c r="BF19" i="31"/>
  <c r="BF18" i="31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F4" i="31"/>
  <c r="BF70" i="31"/>
  <c r="BF69" i="31"/>
  <c r="BF68" i="31"/>
  <c r="BF67" i="31"/>
  <c r="H15" i="65" l="1"/>
  <c r="H17" i="65"/>
  <c r="B19" i="65"/>
  <c r="E19" i="65"/>
  <c r="I32" i="65" s="1"/>
  <c r="I34" i="65" s="1"/>
  <c r="I36" i="65" s="1"/>
  <c r="H18" i="65"/>
  <c r="B17" i="64"/>
  <c r="H17" i="64" s="1"/>
  <c r="E19" i="64"/>
  <c r="I32" i="64" s="1"/>
  <c r="I34" i="64" s="1"/>
  <c r="I36" i="64" s="1"/>
  <c r="B19" i="64"/>
  <c r="H15" i="64"/>
  <c r="G68" i="63"/>
  <c r="G67" i="63"/>
  <c r="G55" i="63"/>
  <c r="F55" i="63"/>
  <c r="E55" i="63"/>
  <c r="G53" i="63"/>
  <c r="F53" i="63"/>
  <c r="E53" i="63"/>
  <c r="G51" i="63"/>
  <c r="F51" i="63"/>
  <c r="E51" i="63"/>
  <c r="G49" i="63"/>
  <c r="F49" i="63"/>
  <c r="E49" i="63"/>
  <c r="G47" i="63"/>
  <c r="F47" i="63"/>
  <c r="E47" i="63"/>
  <c r="G45" i="63"/>
  <c r="F45" i="63"/>
  <c r="E45" i="63"/>
  <c r="G43" i="63"/>
  <c r="F43" i="63"/>
  <c r="E43" i="63"/>
  <c r="G41" i="63"/>
  <c r="F41" i="63"/>
  <c r="E41" i="63"/>
  <c r="G38" i="63"/>
  <c r="F38" i="63"/>
  <c r="E38" i="63"/>
  <c r="G36" i="63"/>
  <c r="F36" i="63"/>
  <c r="E36" i="63"/>
  <c r="G34" i="63"/>
  <c r="F34" i="63"/>
  <c r="E34" i="63"/>
  <c r="G32" i="63"/>
  <c r="F32" i="63"/>
  <c r="E32" i="63"/>
  <c r="G30" i="63"/>
  <c r="F30" i="63"/>
  <c r="E30" i="63"/>
  <c r="G28" i="63"/>
  <c r="F28" i="63"/>
  <c r="E28" i="63"/>
  <c r="G26" i="63"/>
  <c r="F26" i="63"/>
  <c r="E26" i="63"/>
  <c r="G24" i="63"/>
  <c r="F24" i="63"/>
  <c r="E24" i="63"/>
  <c r="G22" i="63"/>
  <c r="F22" i="63"/>
  <c r="E22" i="63"/>
  <c r="G20" i="63"/>
  <c r="F20" i="63"/>
  <c r="E20" i="63"/>
  <c r="G17" i="63"/>
  <c r="F17" i="63"/>
  <c r="E17" i="63"/>
  <c r="G15" i="63"/>
  <c r="F15" i="63"/>
  <c r="E15" i="63"/>
  <c r="G13" i="63"/>
  <c r="F13" i="63"/>
  <c r="E13" i="63"/>
  <c r="G11" i="63"/>
  <c r="F11" i="63"/>
  <c r="E11" i="63"/>
  <c r="G9" i="63"/>
  <c r="F9" i="63"/>
  <c r="E9" i="63"/>
  <c r="G7" i="63"/>
  <c r="F7" i="63"/>
  <c r="E7" i="63"/>
  <c r="H19" i="65" l="1"/>
  <c r="H19" i="64"/>
  <c r="H39" i="31"/>
  <c r="G39" i="31"/>
  <c r="BO39" i="31" s="1"/>
  <c r="F39" i="31"/>
  <c r="H18" i="31"/>
  <c r="G18" i="31"/>
  <c r="BO18" i="31" s="1"/>
  <c r="F18" i="31"/>
  <c r="BL18" i="31" l="1"/>
  <c r="BR18" i="31"/>
  <c r="BP18" i="31"/>
  <c r="BQ18" i="31"/>
  <c r="BL39" i="31"/>
  <c r="BR39" i="31"/>
  <c r="DC39" i="31" s="1"/>
  <c r="BP39" i="31"/>
  <c r="BQ39" i="31"/>
  <c r="H53" i="31"/>
  <c r="G53" i="31"/>
  <c r="BO53" i="31" s="1"/>
  <c r="F53" i="31"/>
  <c r="H51" i="31"/>
  <c r="G51" i="31"/>
  <c r="BO51" i="31" s="1"/>
  <c r="F51" i="31"/>
  <c r="H49" i="31"/>
  <c r="G49" i="31"/>
  <c r="BO49" i="31" s="1"/>
  <c r="F49" i="31"/>
  <c r="H47" i="31"/>
  <c r="G47" i="31"/>
  <c r="BO47" i="31" s="1"/>
  <c r="F47" i="31"/>
  <c r="H45" i="31"/>
  <c r="G45" i="31"/>
  <c r="BO45" i="31" s="1"/>
  <c r="F45" i="31"/>
  <c r="H43" i="31"/>
  <c r="G43" i="31"/>
  <c r="BO43" i="31" s="1"/>
  <c r="F43" i="31"/>
  <c r="H41" i="31"/>
  <c r="G41" i="31"/>
  <c r="BO41" i="31" s="1"/>
  <c r="F41" i="31"/>
  <c r="H36" i="31"/>
  <c r="G36" i="31"/>
  <c r="F36" i="31"/>
  <c r="H34" i="31"/>
  <c r="G34" i="31"/>
  <c r="BO34" i="31" s="1"/>
  <c r="F34" i="31"/>
  <c r="H32" i="31"/>
  <c r="G32" i="31"/>
  <c r="F32" i="31"/>
  <c r="H30" i="31"/>
  <c r="G30" i="31"/>
  <c r="BO30" i="31" s="1"/>
  <c r="F30" i="31"/>
  <c r="H28" i="31"/>
  <c r="G28" i="31"/>
  <c r="F28" i="31"/>
  <c r="H26" i="31"/>
  <c r="G26" i="31"/>
  <c r="BO26" i="31" s="1"/>
  <c r="F26" i="31"/>
  <c r="H24" i="31"/>
  <c r="G24" i="31"/>
  <c r="F24" i="31"/>
  <c r="H22" i="31"/>
  <c r="G22" i="31"/>
  <c r="BO22" i="31" s="1"/>
  <c r="F22" i="31"/>
  <c r="H20" i="31"/>
  <c r="G20" i="31"/>
  <c r="F20" i="31"/>
  <c r="H15" i="31"/>
  <c r="G15" i="31"/>
  <c r="BO15" i="31" s="1"/>
  <c r="F15" i="31"/>
  <c r="H13" i="31"/>
  <c r="G13" i="31"/>
  <c r="F13" i="31"/>
  <c r="H11" i="31"/>
  <c r="G11" i="31"/>
  <c r="BO11" i="31" s="1"/>
  <c r="F11" i="31"/>
  <c r="H9" i="31"/>
  <c r="G9" i="31"/>
  <c r="BO9" i="31" s="1"/>
  <c r="F9" i="31"/>
  <c r="H7" i="31"/>
  <c r="G7" i="31"/>
  <c r="BO7" i="31" s="1"/>
  <c r="F7" i="31"/>
  <c r="H5" i="31"/>
  <c r="G5" i="31"/>
  <c r="F5" i="31"/>
  <c r="BR22" i="31" l="1"/>
  <c r="BL22" i="31"/>
  <c r="BP22" i="31"/>
  <c r="BQ22" i="31"/>
  <c r="BL47" i="31"/>
  <c r="DA47" i="31" s="1"/>
  <c r="BR47" i="31"/>
  <c r="DC47" i="31" s="1"/>
  <c r="BQ47" i="31"/>
  <c r="BP47" i="31"/>
  <c r="BQ15" i="31"/>
  <c r="BR15" i="31"/>
  <c r="BL15" i="31"/>
  <c r="BP15" i="31"/>
  <c r="BL34" i="31"/>
  <c r="BR34" i="31"/>
  <c r="BP34" i="31"/>
  <c r="BQ34" i="31"/>
  <c r="BL53" i="31"/>
  <c r="DA53" i="31" s="1"/>
  <c r="BR53" i="31"/>
  <c r="DC53" i="31" s="1"/>
  <c r="BP53" i="31"/>
  <c r="BQ53" i="31"/>
  <c r="BO5" i="31"/>
  <c r="BO24" i="31"/>
  <c r="BL43" i="31"/>
  <c r="BR43" i="31"/>
  <c r="DC43" i="31" s="1"/>
  <c r="BQ43" i="31"/>
  <c r="BP43" i="31"/>
  <c r="BT39" i="31"/>
  <c r="BS39" i="31"/>
  <c r="BN39" i="31"/>
  <c r="BM39" i="31"/>
  <c r="BL41" i="31"/>
  <c r="DA41" i="31" s="1"/>
  <c r="BR41" i="31"/>
  <c r="DC41" i="31" s="1"/>
  <c r="BP41" i="31"/>
  <c r="BQ41" i="31"/>
  <c r="BO28" i="31"/>
  <c r="DA39" i="31"/>
  <c r="BL11" i="31"/>
  <c r="BR11" i="31"/>
  <c r="BP11" i="31"/>
  <c r="BQ11" i="31"/>
  <c r="BO20" i="31"/>
  <c r="BR45" i="31"/>
  <c r="BL45" i="31"/>
  <c r="DA45" i="31" s="1"/>
  <c r="BQ45" i="31"/>
  <c r="BP45" i="31"/>
  <c r="BL30" i="31"/>
  <c r="BR30" i="31"/>
  <c r="BP30" i="31"/>
  <c r="BQ30" i="31"/>
  <c r="BR49" i="31"/>
  <c r="DC49" i="31" s="1"/>
  <c r="BL49" i="31"/>
  <c r="DA49" i="31" s="1"/>
  <c r="BQ49" i="31"/>
  <c r="BP49" i="31"/>
  <c r="BO36" i="31"/>
  <c r="BR7" i="31"/>
  <c r="BL7" i="31"/>
  <c r="BP7" i="31"/>
  <c r="BQ7" i="31"/>
  <c r="BR26" i="31"/>
  <c r="BL26" i="31"/>
  <c r="BP26" i="31"/>
  <c r="BQ26" i="31"/>
  <c r="BO13" i="31"/>
  <c r="BO32" i="31"/>
  <c r="BR51" i="31"/>
  <c r="DC51" i="31" s="1"/>
  <c r="BL51" i="31"/>
  <c r="DA51" i="31" s="1"/>
  <c r="BP51" i="31"/>
  <c r="BQ51" i="31"/>
  <c r="DC18" i="31"/>
  <c r="BS18" i="31"/>
  <c r="BT18" i="31"/>
  <c r="BL9" i="31"/>
  <c r="BR9" i="31"/>
  <c r="BP9" i="31"/>
  <c r="BQ9" i="31"/>
  <c r="DA18" i="31"/>
  <c r="BM18" i="31"/>
  <c r="BN18" i="31"/>
  <c r="F35" i="62"/>
  <c r="F36" i="62" s="1"/>
  <c r="H36" i="62" s="1"/>
  <c r="F33" i="62"/>
  <c r="F34" i="62" s="1"/>
  <c r="H34" i="62" s="1"/>
  <c r="F32" i="62"/>
  <c r="H32" i="62" s="1"/>
  <c r="H31" i="62"/>
  <c r="F31" i="62"/>
  <c r="R27" i="62"/>
  <c r="Q27" i="62"/>
  <c r="P27" i="62"/>
  <c r="O27" i="62"/>
  <c r="N27" i="62"/>
  <c r="M27" i="62"/>
  <c r="L27" i="62"/>
  <c r="K27" i="62"/>
  <c r="J27" i="62"/>
  <c r="I27" i="62"/>
  <c r="H27" i="62"/>
  <c r="G27" i="62"/>
  <c r="F27" i="62"/>
  <c r="E27" i="62"/>
  <c r="D27" i="62"/>
  <c r="C27" i="62"/>
  <c r="B27" i="62"/>
  <c r="E24" i="62"/>
  <c r="B24" i="62"/>
  <c r="A22" i="62"/>
  <c r="A21" i="62" s="1"/>
  <c r="E20" i="62"/>
  <c r="B20" i="62"/>
  <c r="A18" i="62"/>
  <c r="A19" i="62" s="1"/>
  <c r="E16" i="62"/>
  <c r="B16" i="62"/>
  <c r="H16" i="62" s="1"/>
  <c r="A14" i="62"/>
  <c r="A15" i="62" s="1"/>
  <c r="E12" i="62"/>
  <c r="B12" i="62"/>
  <c r="H12" i="62" s="1"/>
  <c r="A10" i="62"/>
  <c r="A11" i="62" s="1"/>
  <c r="B9" i="62"/>
  <c r="A9" i="62"/>
  <c r="E9" i="62" s="1"/>
  <c r="E8" i="62"/>
  <c r="B8" i="62"/>
  <c r="G32" i="62" s="1"/>
  <c r="G34" i="62" s="1"/>
  <c r="G36" i="62" s="1"/>
  <c r="F33" i="61"/>
  <c r="F31" i="61"/>
  <c r="H31" i="61" s="1"/>
  <c r="F27" i="60"/>
  <c r="F31" i="60"/>
  <c r="F35" i="61"/>
  <c r="F36" i="61" s="1"/>
  <c r="H36" i="61" s="1"/>
  <c r="R27" i="61"/>
  <c r="Q27" i="61"/>
  <c r="P27" i="61"/>
  <c r="O27" i="61"/>
  <c r="N27" i="61"/>
  <c r="M27" i="61"/>
  <c r="L27" i="61"/>
  <c r="K27" i="61"/>
  <c r="J27" i="61"/>
  <c r="I27" i="61"/>
  <c r="H27" i="61"/>
  <c r="G27" i="61"/>
  <c r="F27" i="61"/>
  <c r="D27" i="61"/>
  <c r="C27" i="61"/>
  <c r="B27" i="61"/>
  <c r="E24" i="61"/>
  <c r="B24" i="61"/>
  <c r="A22" i="61"/>
  <c r="E22" i="61" s="1"/>
  <c r="E20" i="61"/>
  <c r="B20" i="61"/>
  <c r="E12" i="61"/>
  <c r="E8" i="61"/>
  <c r="B8" i="61"/>
  <c r="G32" i="61" s="1"/>
  <c r="G34" i="61" s="1"/>
  <c r="G36" i="61" s="1"/>
  <c r="F35" i="60"/>
  <c r="F36" i="60" s="1"/>
  <c r="H36" i="60" s="1"/>
  <c r="R27" i="60"/>
  <c r="Q27" i="60"/>
  <c r="P27" i="60"/>
  <c r="O27" i="60"/>
  <c r="N27" i="60"/>
  <c r="M27" i="60"/>
  <c r="L27" i="60"/>
  <c r="K27" i="60"/>
  <c r="J27" i="60"/>
  <c r="I27" i="60"/>
  <c r="H27" i="60"/>
  <c r="G27" i="60"/>
  <c r="D27" i="60"/>
  <c r="C27" i="60"/>
  <c r="B27" i="60"/>
  <c r="E24" i="60"/>
  <c r="B24" i="60"/>
  <c r="A22" i="60"/>
  <c r="E22" i="60" s="1"/>
  <c r="E20" i="60"/>
  <c r="E12" i="60"/>
  <c r="B12" i="60"/>
  <c r="H12" i="60" s="1"/>
  <c r="A10" i="60"/>
  <c r="A11" i="60" s="1"/>
  <c r="E8" i="60"/>
  <c r="B8" i="60"/>
  <c r="G32" i="60" s="1"/>
  <c r="G34" i="60" s="1"/>
  <c r="G36" i="60" s="1"/>
  <c r="F27" i="58"/>
  <c r="E27" i="58"/>
  <c r="R27" i="58"/>
  <c r="Q27" i="58"/>
  <c r="P27" i="58"/>
  <c r="O27" i="58"/>
  <c r="N27" i="58"/>
  <c r="M27" i="58"/>
  <c r="L27" i="58"/>
  <c r="K27" i="58"/>
  <c r="J27" i="58"/>
  <c r="I27" i="58"/>
  <c r="H27" i="58"/>
  <c r="G27" i="58"/>
  <c r="C27" i="58"/>
  <c r="B27" i="58"/>
  <c r="E24" i="58"/>
  <c r="B24" i="58"/>
  <c r="E8" i="58"/>
  <c r="B8" i="58"/>
  <c r="G32" i="58" s="1"/>
  <c r="G34" i="58" s="1"/>
  <c r="G36" i="58" s="1"/>
  <c r="H66" i="31"/>
  <c r="H65" i="31"/>
  <c r="DC9" i="31" l="1"/>
  <c r="BT9" i="31"/>
  <c r="BS9" i="31"/>
  <c r="BN9" i="31"/>
  <c r="DA9" i="31"/>
  <c r="BM9" i="31"/>
  <c r="BT51" i="31"/>
  <c r="BS51" i="31"/>
  <c r="BN26" i="31"/>
  <c r="DA26" i="31"/>
  <c r="BM26" i="31"/>
  <c r="BL36" i="31"/>
  <c r="BR36" i="31"/>
  <c r="BQ36" i="31"/>
  <c r="BP36" i="31"/>
  <c r="DC30" i="31"/>
  <c r="BS30" i="31"/>
  <c r="BT30" i="31"/>
  <c r="BL20" i="31"/>
  <c r="BR20" i="31"/>
  <c r="BQ20" i="31"/>
  <c r="BP20" i="31"/>
  <c r="DC34" i="31"/>
  <c r="BS34" i="31"/>
  <c r="BT34" i="31"/>
  <c r="BT47" i="31"/>
  <c r="BS47" i="31"/>
  <c r="DC7" i="31"/>
  <c r="BT7" i="31"/>
  <c r="BS7" i="31"/>
  <c r="BL28" i="31"/>
  <c r="BR28" i="31"/>
  <c r="BQ28" i="31"/>
  <c r="BP28" i="31"/>
  <c r="BR32" i="31"/>
  <c r="BL32" i="31"/>
  <c r="BQ32" i="31"/>
  <c r="BP32" i="31"/>
  <c r="DC26" i="31"/>
  <c r="BT26" i="31"/>
  <c r="BS26" i="31"/>
  <c r="DA30" i="31"/>
  <c r="BM30" i="31"/>
  <c r="BN30" i="31"/>
  <c r="DA34" i="31"/>
  <c r="BM34" i="31"/>
  <c r="BN34" i="31"/>
  <c r="BM47" i="31"/>
  <c r="BN47" i="31"/>
  <c r="BN45" i="31"/>
  <c r="BM45" i="31"/>
  <c r="BT45" i="31"/>
  <c r="BS45" i="31"/>
  <c r="BQ13" i="31"/>
  <c r="BL13" i="31"/>
  <c r="BR13" i="31"/>
  <c r="BP13" i="31"/>
  <c r="BT41" i="31"/>
  <c r="BS41" i="31"/>
  <c r="BT43" i="31"/>
  <c r="BS43" i="31"/>
  <c r="BT53" i="31"/>
  <c r="BS53" i="31"/>
  <c r="DA15" i="31"/>
  <c r="BM15" i="31"/>
  <c r="BN15" i="31"/>
  <c r="BN7" i="31"/>
  <c r="DA7" i="31"/>
  <c r="BM7" i="31"/>
  <c r="BN49" i="31"/>
  <c r="BM49" i="31"/>
  <c r="DC11" i="31"/>
  <c r="BT11" i="31"/>
  <c r="BS11" i="31"/>
  <c r="BM41" i="31"/>
  <c r="BN41" i="31"/>
  <c r="BN43" i="31"/>
  <c r="BM43" i="31"/>
  <c r="BM53" i="31"/>
  <c r="BN53" i="31"/>
  <c r="BT15" i="31"/>
  <c r="DC15" i="31"/>
  <c r="BS15" i="31"/>
  <c r="BN22" i="31"/>
  <c r="DA22" i="31"/>
  <c r="BM22" i="31"/>
  <c r="BM51" i="31"/>
  <c r="BN51" i="31"/>
  <c r="BR5" i="31"/>
  <c r="BL5" i="31"/>
  <c r="BQ5" i="31"/>
  <c r="BP5" i="31"/>
  <c r="DC45" i="31"/>
  <c r="BT49" i="31"/>
  <c r="BS49" i="31"/>
  <c r="DA11" i="31"/>
  <c r="BM11" i="31"/>
  <c r="BN11" i="31"/>
  <c r="BL24" i="31"/>
  <c r="BR24" i="31"/>
  <c r="BQ24" i="31"/>
  <c r="BP24" i="31"/>
  <c r="DA43" i="31"/>
  <c r="DC22" i="31"/>
  <c r="BS22" i="31"/>
  <c r="BT22" i="31"/>
  <c r="DC65" i="31"/>
  <c r="DC66" i="31"/>
  <c r="H20" i="62"/>
  <c r="B22" i="62"/>
  <c r="B14" i="62"/>
  <c r="E22" i="62"/>
  <c r="E21" i="62"/>
  <c r="B21" i="62"/>
  <c r="E15" i="62"/>
  <c r="B15" i="62"/>
  <c r="E19" i="62"/>
  <c r="B19" i="62"/>
  <c r="H19" i="62" s="1"/>
  <c r="E11" i="62"/>
  <c r="B11" i="62"/>
  <c r="B18" i="62"/>
  <c r="H18" i="62" s="1"/>
  <c r="A23" i="62"/>
  <c r="E18" i="62"/>
  <c r="E14" i="62"/>
  <c r="H14" i="62" s="1"/>
  <c r="A17" i="62"/>
  <c r="H35" i="62"/>
  <c r="B10" i="62"/>
  <c r="A13" i="62"/>
  <c r="E10" i="62"/>
  <c r="H33" i="62"/>
  <c r="H20" i="61"/>
  <c r="B22" i="61"/>
  <c r="H33" i="61"/>
  <c r="F34" i="61"/>
  <c r="H34" i="61" s="1"/>
  <c r="B16" i="61"/>
  <c r="E16" i="61"/>
  <c r="E27" i="61"/>
  <c r="A18" i="61"/>
  <c r="B18" i="61" s="1"/>
  <c r="A14" i="61"/>
  <c r="A13" i="61" s="1"/>
  <c r="A10" i="61"/>
  <c r="B12" i="61"/>
  <c r="H12" i="61" s="1"/>
  <c r="B20" i="60"/>
  <c r="H20" i="60" s="1"/>
  <c r="A21" i="60"/>
  <c r="E21" i="60" s="1"/>
  <c r="A14" i="60"/>
  <c r="F33" i="60"/>
  <c r="F34" i="60" s="1"/>
  <c r="H34" i="60" s="1"/>
  <c r="B16" i="60"/>
  <c r="E16" i="60"/>
  <c r="A18" i="60"/>
  <c r="E27" i="60"/>
  <c r="H31" i="60"/>
  <c r="F32" i="60"/>
  <c r="H32" i="60" s="1"/>
  <c r="A23" i="61"/>
  <c r="F32" i="61"/>
  <c r="H32" i="61" s="1"/>
  <c r="A21" i="61"/>
  <c r="H35" i="61"/>
  <c r="B10" i="61"/>
  <c r="B11" i="60"/>
  <c r="E11" i="60"/>
  <c r="A9" i="60"/>
  <c r="A23" i="60"/>
  <c r="H35" i="60"/>
  <c r="B10" i="60"/>
  <c r="E10" i="60"/>
  <c r="B22" i="60"/>
  <c r="A22" i="58"/>
  <c r="F35" i="58"/>
  <c r="B20" i="58"/>
  <c r="E20" i="58"/>
  <c r="B16" i="58"/>
  <c r="A18" i="58"/>
  <c r="A19" i="58" s="1"/>
  <c r="B19" i="58" s="1"/>
  <c r="A14" i="58"/>
  <c r="A15" i="58" s="1"/>
  <c r="E15" i="58" s="1"/>
  <c r="E16" i="58"/>
  <c r="F33" i="58"/>
  <c r="F34" i="58" s="1"/>
  <c r="H34" i="58" s="1"/>
  <c r="F31" i="58"/>
  <c r="E12" i="58"/>
  <c r="A10" i="58"/>
  <c r="D27" i="58"/>
  <c r="B12" i="58"/>
  <c r="E14" i="58"/>
  <c r="E10" i="58"/>
  <c r="H33" i="58"/>
  <c r="DC24" i="31" l="1"/>
  <c r="BS24" i="31"/>
  <c r="BT24" i="31"/>
  <c r="BS13" i="31"/>
  <c r="DC13" i="31"/>
  <c r="BT13" i="31"/>
  <c r="BN36" i="31"/>
  <c r="BM36" i="31"/>
  <c r="DA36" i="31"/>
  <c r="DA24" i="31"/>
  <c r="BN24" i="31"/>
  <c r="BM24" i="31"/>
  <c r="BN13" i="31"/>
  <c r="DA13" i="31"/>
  <c r="BM13" i="31"/>
  <c r="DC28" i="31"/>
  <c r="BS28" i="31"/>
  <c r="BT28" i="31"/>
  <c r="DC32" i="31"/>
  <c r="BT32" i="31"/>
  <c r="BS32" i="31"/>
  <c r="BN5" i="31"/>
  <c r="DA5" i="31"/>
  <c r="BM5" i="31"/>
  <c r="DA28" i="31"/>
  <c r="BM28" i="31"/>
  <c r="BN28" i="31"/>
  <c r="DC5" i="31"/>
  <c r="BS5" i="31"/>
  <c r="BT5" i="31"/>
  <c r="BN32" i="31"/>
  <c r="DA32" i="31"/>
  <c r="BM32" i="31"/>
  <c r="DC20" i="31"/>
  <c r="BT20" i="31"/>
  <c r="BS20" i="31"/>
  <c r="DA20" i="31"/>
  <c r="BN20" i="31"/>
  <c r="BM20" i="31"/>
  <c r="BS36" i="31"/>
  <c r="BT36" i="31"/>
  <c r="DC36" i="31"/>
  <c r="H15" i="62"/>
  <c r="H16" i="60"/>
  <c r="E17" i="62"/>
  <c r="B17" i="62"/>
  <c r="H17" i="62" s="1"/>
  <c r="E13" i="62"/>
  <c r="B13" i="62"/>
  <c r="E23" i="62"/>
  <c r="B23" i="62"/>
  <c r="E14" i="61"/>
  <c r="A17" i="61"/>
  <c r="E17" i="61" s="1"/>
  <c r="A19" i="61"/>
  <c r="E18" i="61"/>
  <c r="H18" i="61" s="1"/>
  <c r="H16" i="61"/>
  <c r="E10" i="61"/>
  <c r="A11" i="61"/>
  <c r="A9" i="61"/>
  <c r="A15" i="61"/>
  <c r="B14" i="61"/>
  <c r="H33" i="60"/>
  <c r="B21" i="60"/>
  <c r="B18" i="60"/>
  <c r="A19" i="60"/>
  <c r="E18" i="60"/>
  <c r="A15" i="60"/>
  <c r="E14" i="60"/>
  <c r="B14" i="60"/>
  <c r="A17" i="60"/>
  <c r="A13" i="60"/>
  <c r="E13" i="60" s="1"/>
  <c r="E21" i="61"/>
  <c r="B21" i="61"/>
  <c r="E13" i="61"/>
  <c r="B13" i="61"/>
  <c r="B23" i="61"/>
  <c r="E23" i="61"/>
  <c r="B23" i="60"/>
  <c r="E23" i="60"/>
  <c r="E9" i="60"/>
  <c r="B9" i="60"/>
  <c r="H16" i="58"/>
  <c r="H20" i="58"/>
  <c r="B22" i="58"/>
  <c r="A23" i="58"/>
  <c r="E22" i="58"/>
  <c r="E19" i="58"/>
  <c r="A21" i="58"/>
  <c r="B21" i="58" s="1"/>
  <c r="F36" i="58"/>
  <c r="H36" i="58" s="1"/>
  <c r="H35" i="58"/>
  <c r="B14" i="58"/>
  <c r="H14" i="58" s="1"/>
  <c r="A13" i="58"/>
  <c r="E13" i="58" s="1"/>
  <c r="A17" i="58"/>
  <c r="E17" i="58" s="1"/>
  <c r="B15" i="58"/>
  <c r="H15" i="58" s="1"/>
  <c r="E18" i="58"/>
  <c r="B18" i="58"/>
  <c r="A11" i="58"/>
  <c r="A9" i="58"/>
  <c r="F32" i="58"/>
  <c r="H32" i="58" s="1"/>
  <c r="H31" i="58"/>
  <c r="B10" i="58"/>
  <c r="H12" i="58"/>
  <c r="H19" i="58"/>
  <c r="B17" i="58"/>
  <c r="A12" i="36"/>
  <c r="R27" i="56"/>
  <c r="Q27" i="56"/>
  <c r="P27" i="56"/>
  <c r="O27" i="56"/>
  <c r="N27" i="56"/>
  <c r="M27" i="56"/>
  <c r="L27" i="56"/>
  <c r="K27" i="56"/>
  <c r="J27" i="56"/>
  <c r="I27" i="56"/>
  <c r="H27" i="56"/>
  <c r="G27" i="56"/>
  <c r="C27" i="56"/>
  <c r="B27" i="56"/>
  <c r="E24" i="56"/>
  <c r="B24" i="56"/>
  <c r="F27" i="56"/>
  <c r="E16" i="56"/>
  <c r="B16" i="56"/>
  <c r="H16" i="56" s="1"/>
  <c r="B12" i="56"/>
  <c r="A10" i="56"/>
  <c r="D27" i="56"/>
  <c r="E8" i="56"/>
  <c r="B8" i="56"/>
  <c r="G32" i="56" s="1"/>
  <c r="G34" i="56" s="1"/>
  <c r="G36" i="56" s="1"/>
  <c r="F35" i="55"/>
  <c r="F36" i="55" s="1"/>
  <c r="H36" i="55" s="1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C27" i="55"/>
  <c r="B27" i="55"/>
  <c r="E24" i="55"/>
  <c r="B24" i="55"/>
  <c r="E20" i="55"/>
  <c r="B20" i="55"/>
  <c r="E16" i="55"/>
  <c r="E12" i="55"/>
  <c r="A10" i="55"/>
  <c r="B10" i="55" s="1"/>
  <c r="E8" i="55"/>
  <c r="B8" i="55"/>
  <c r="G32" i="55"/>
  <c r="G34" i="55"/>
  <c r="G36" i="55" s="1"/>
  <c r="F35" i="54"/>
  <c r="H35" i="54" s="1"/>
  <c r="F36" i="54"/>
  <c r="H36" i="54" s="1"/>
  <c r="R27" i="54"/>
  <c r="Q27" i="54"/>
  <c r="P27" i="54"/>
  <c r="O27" i="54"/>
  <c r="N27" i="54"/>
  <c r="M27" i="54"/>
  <c r="L27" i="54"/>
  <c r="K27" i="54"/>
  <c r="J27" i="54"/>
  <c r="I27" i="54"/>
  <c r="H27" i="54"/>
  <c r="G27" i="54"/>
  <c r="D27" i="54"/>
  <c r="C27" i="54"/>
  <c r="B27" i="54"/>
  <c r="E24" i="54"/>
  <c r="B24" i="54"/>
  <c r="A22" i="54"/>
  <c r="B22" i="54" s="1"/>
  <c r="E20" i="54"/>
  <c r="E12" i="54"/>
  <c r="F31" i="54"/>
  <c r="E8" i="54"/>
  <c r="B8" i="54"/>
  <c r="G32" i="54"/>
  <c r="G34" i="54" s="1"/>
  <c r="G36" i="54" s="1"/>
  <c r="R27" i="53"/>
  <c r="Q27" i="53"/>
  <c r="P27" i="53"/>
  <c r="O27" i="53"/>
  <c r="N27" i="53"/>
  <c r="M27" i="53"/>
  <c r="L27" i="53"/>
  <c r="K27" i="53"/>
  <c r="J27" i="53"/>
  <c r="I27" i="53"/>
  <c r="H27" i="53"/>
  <c r="G27" i="53"/>
  <c r="F27" i="53"/>
  <c r="C27" i="53"/>
  <c r="B27" i="53"/>
  <c r="E24" i="53"/>
  <c r="B24" i="53"/>
  <c r="A22" i="53"/>
  <c r="E22" i="53" s="1"/>
  <c r="E20" i="53"/>
  <c r="E27" i="53"/>
  <c r="B12" i="53"/>
  <c r="E12" i="53"/>
  <c r="A10" i="53"/>
  <c r="A9" i="53" s="1"/>
  <c r="E9" i="53" s="1"/>
  <c r="E8" i="53"/>
  <c r="B8" i="53"/>
  <c r="G32" i="53"/>
  <c r="G34" i="53" s="1"/>
  <c r="G36" i="53" s="1"/>
  <c r="R27" i="52"/>
  <c r="Q27" i="52"/>
  <c r="P27" i="52"/>
  <c r="O27" i="52"/>
  <c r="N27" i="52"/>
  <c r="M27" i="52"/>
  <c r="L27" i="52"/>
  <c r="K27" i="52"/>
  <c r="J27" i="52"/>
  <c r="I27" i="52"/>
  <c r="H27" i="52"/>
  <c r="G27" i="52"/>
  <c r="C27" i="52"/>
  <c r="B27" i="52"/>
  <c r="E24" i="52"/>
  <c r="B24" i="52"/>
  <c r="B20" i="52"/>
  <c r="F35" i="52"/>
  <c r="E16" i="52"/>
  <c r="B12" i="52"/>
  <c r="F31" i="52"/>
  <c r="E8" i="52"/>
  <c r="B8" i="52"/>
  <c r="G32" i="52"/>
  <c r="G34" i="52" s="1"/>
  <c r="G36" i="52" s="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C27" i="51"/>
  <c r="B27" i="51"/>
  <c r="E24" i="51"/>
  <c r="B24" i="51"/>
  <c r="A22" i="51"/>
  <c r="E22" i="51" s="1"/>
  <c r="F35" i="51"/>
  <c r="E27" i="51"/>
  <c r="E12" i="51"/>
  <c r="E8" i="51"/>
  <c r="B8" i="51"/>
  <c r="G32" i="51"/>
  <c r="G34" i="51" s="1"/>
  <c r="G36" i="51" s="1"/>
  <c r="R27" i="50"/>
  <c r="Q27" i="50"/>
  <c r="P27" i="50"/>
  <c r="O27" i="50"/>
  <c r="N27" i="50"/>
  <c r="M27" i="50"/>
  <c r="L27" i="50"/>
  <c r="K27" i="50"/>
  <c r="J27" i="50"/>
  <c r="I27" i="50"/>
  <c r="H27" i="50"/>
  <c r="G27" i="50"/>
  <c r="D27" i="50"/>
  <c r="C27" i="50"/>
  <c r="B27" i="50"/>
  <c r="E24" i="50"/>
  <c r="B24" i="50"/>
  <c r="A22" i="50"/>
  <c r="A23" i="50" s="1"/>
  <c r="E20" i="50"/>
  <c r="B20" i="50"/>
  <c r="F35" i="50"/>
  <c r="A18" i="50"/>
  <c r="B18" i="50" s="1"/>
  <c r="E12" i="50"/>
  <c r="B12" i="50"/>
  <c r="H12" i="50" s="1"/>
  <c r="F31" i="50"/>
  <c r="E8" i="50"/>
  <c r="B8" i="50"/>
  <c r="G32" i="50" s="1"/>
  <c r="G34" i="50" s="1"/>
  <c r="G36" i="50" s="1"/>
  <c r="R27" i="49"/>
  <c r="Q27" i="49"/>
  <c r="P27" i="49"/>
  <c r="O27" i="49"/>
  <c r="N27" i="49"/>
  <c r="M27" i="49"/>
  <c r="L27" i="49"/>
  <c r="K27" i="49"/>
  <c r="J27" i="49"/>
  <c r="I27" i="49"/>
  <c r="H27" i="49"/>
  <c r="G27" i="49"/>
  <c r="D27" i="49"/>
  <c r="C27" i="49"/>
  <c r="B27" i="49"/>
  <c r="E24" i="49"/>
  <c r="B24" i="49"/>
  <c r="B20" i="49"/>
  <c r="F35" i="49"/>
  <c r="E16" i="49"/>
  <c r="B12" i="49"/>
  <c r="F31" i="49"/>
  <c r="E8" i="49"/>
  <c r="B8" i="49"/>
  <c r="G32" i="49" s="1"/>
  <c r="G34" i="49" s="1"/>
  <c r="G36" i="49" s="1"/>
  <c r="R27" i="48"/>
  <c r="Q27" i="48"/>
  <c r="P27" i="48"/>
  <c r="O27" i="48"/>
  <c r="N27" i="48"/>
  <c r="M27" i="48"/>
  <c r="L27" i="48"/>
  <c r="K27" i="48"/>
  <c r="J27" i="48"/>
  <c r="I27" i="48"/>
  <c r="H27" i="48"/>
  <c r="G27" i="48"/>
  <c r="E27" i="48"/>
  <c r="C27" i="48"/>
  <c r="B27" i="48"/>
  <c r="E24" i="48"/>
  <c r="B24" i="48"/>
  <c r="E20" i="48"/>
  <c r="F35" i="48"/>
  <c r="H35" i="48" s="1"/>
  <c r="B16" i="48"/>
  <c r="E16" i="48"/>
  <c r="H16" i="48" s="1"/>
  <c r="A18" i="48"/>
  <c r="B18" i="48" s="1"/>
  <c r="E12" i="48"/>
  <c r="F31" i="48"/>
  <c r="E8" i="48"/>
  <c r="B8" i="48"/>
  <c r="G32" i="48" s="1"/>
  <c r="G34" i="48" s="1"/>
  <c r="G36" i="48" s="1"/>
  <c r="R27" i="47"/>
  <c r="Q27" i="47"/>
  <c r="P27" i="47"/>
  <c r="O27" i="47"/>
  <c r="N27" i="47"/>
  <c r="M27" i="47"/>
  <c r="L27" i="47"/>
  <c r="K27" i="47"/>
  <c r="J27" i="47"/>
  <c r="I27" i="47"/>
  <c r="H27" i="47"/>
  <c r="G27" i="47"/>
  <c r="C27" i="47"/>
  <c r="B27" i="47"/>
  <c r="E24" i="47"/>
  <c r="B24" i="47"/>
  <c r="A22" i="47"/>
  <c r="B22" i="47" s="1"/>
  <c r="F27" i="47"/>
  <c r="B16" i="47"/>
  <c r="A18" i="47"/>
  <c r="B12" i="47"/>
  <c r="D27" i="47"/>
  <c r="E8" i="47"/>
  <c r="B8" i="47"/>
  <c r="G32" i="47" s="1"/>
  <c r="G34" i="47" s="1"/>
  <c r="G36" i="47" s="1"/>
  <c r="R27" i="46"/>
  <c r="Q27" i="46"/>
  <c r="P27" i="46"/>
  <c r="O27" i="46"/>
  <c r="N27" i="46"/>
  <c r="M27" i="46"/>
  <c r="L27" i="46"/>
  <c r="K27" i="46"/>
  <c r="J27" i="46"/>
  <c r="I27" i="46"/>
  <c r="H27" i="46"/>
  <c r="G27" i="46"/>
  <c r="C27" i="46"/>
  <c r="B27" i="46"/>
  <c r="E24" i="46"/>
  <c r="B24" i="46"/>
  <c r="F27" i="46"/>
  <c r="E16" i="46"/>
  <c r="D27" i="46"/>
  <c r="E8" i="46"/>
  <c r="B8" i="46"/>
  <c r="G32" i="46" s="1"/>
  <c r="G34" i="46" s="1"/>
  <c r="G36" i="46" s="1"/>
  <c r="R27" i="43"/>
  <c r="Q27" i="43"/>
  <c r="P27" i="43"/>
  <c r="O27" i="43"/>
  <c r="N27" i="43"/>
  <c r="M27" i="43"/>
  <c r="L27" i="43"/>
  <c r="K27" i="43"/>
  <c r="J27" i="43"/>
  <c r="I27" i="43"/>
  <c r="H27" i="43"/>
  <c r="G27" i="43"/>
  <c r="C27" i="43"/>
  <c r="B27" i="43"/>
  <c r="E24" i="43"/>
  <c r="B24" i="43"/>
  <c r="A22" i="43"/>
  <c r="B16" i="43"/>
  <c r="D27" i="43"/>
  <c r="E8" i="43"/>
  <c r="B8" i="43"/>
  <c r="G32" i="43" s="1"/>
  <c r="G34" i="43" s="1"/>
  <c r="G36" i="43" s="1"/>
  <c r="R27" i="42"/>
  <c r="Q27" i="42"/>
  <c r="P27" i="42"/>
  <c r="O27" i="42"/>
  <c r="N27" i="42"/>
  <c r="M27" i="42"/>
  <c r="L27" i="42"/>
  <c r="K27" i="42"/>
  <c r="J27" i="42"/>
  <c r="I27" i="42"/>
  <c r="H27" i="42"/>
  <c r="G27" i="42"/>
  <c r="C27" i="42"/>
  <c r="B27" i="42"/>
  <c r="F24" i="42"/>
  <c r="G24" i="42" s="1"/>
  <c r="E24" i="42"/>
  <c r="C24" i="42"/>
  <c r="B24" i="42"/>
  <c r="F20" i="42"/>
  <c r="F16" i="42"/>
  <c r="D27" i="42"/>
  <c r="F8" i="42"/>
  <c r="E8" i="42"/>
  <c r="G8" i="42" s="1"/>
  <c r="C8" i="42"/>
  <c r="D8" i="42" s="1"/>
  <c r="B8" i="42"/>
  <c r="G32" i="42" s="1"/>
  <c r="G34" i="42" s="1"/>
  <c r="G36" i="42" s="1"/>
  <c r="R27" i="41"/>
  <c r="Q27" i="41"/>
  <c r="P27" i="41"/>
  <c r="O27" i="41"/>
  <c r="N27" i="41"/>
  <c r="M27" i="41"/>
  <c r="L27" i="41"/>
  <c r="K27" i="41"/>
  <c r="J27" i="41"/>
  <c r="I27" i="41"/>
  <c r="H27" i="41"/>
  <c r="G27" i="41"/>
  <c r="C27" i="41"/>
  <c r="B27" i="41"/>
  <c r="E24" i="41"/>
  <c r="B24" i="41"/>
  <c r="B20" i="41"/>
  <c r="B16" i="41"/>
  <c r="D27" i="41"/>
  <c r="E8" i="41"/>
  <c r="B8" i="41"/>
  <c r="G32" i="41" s="1"/>
  <c r="G34" i="41" s="1"/>
  <c r="G36" i="41" s="1"/>
  <c r="R27" i="40"/>
  <c r="Q27" i="40"/>
  <c r="P27" i="40"/>
  <c r="O27" i="40"/>
  <c r="N27" i="40"/>
  <c r="M27" i="40"/>
  <c r="L27" i="40"/>
  <c r="K27" i="40"/>
  <c r="J27" i="40"/>
  <c r="I27" i="40"/>
  <c r="H27" i="40"/>
  <c r="G27" i="40"/>
  <c r="C27" i="40"/>
  <c r="B27" i="40"/>
  <c r="F24" i="40"/>
  <c r="E24" i="40"/>
  <c r="C24" i="40"/>
  <c r="B24" i="40"/>
  <c r="D24" i="40" s="1"/>
  <c r="F20" i="40"/>
  <c r="F16" i="40"/>
  <c r="B12" i="40"/>
  <c r="D27" i="40"/>
  <c r="F8" i="40"/>
  <c r="E8" i="40"/>
  <c r="C8" i="40"/>
  <c r="D8" i="40"/>
  <c r="B8" i="40"/>
  <c r="G32" i="40" s="1"/>
  <c r="G34" i="40" s="1"/>
  <c r="G36" i="40" s="1"/>
  <c r="R27" i="39"/>
  <c r="Q27" i="39"/>
  <c r="P27" i="39"/>
  <c r="O27" i="39"/>
  <c r="N27" i="39"/>
  <c r="M27" i="39"/>
  <c r="L27" i="39"/>
  <c r="K27" i="39"/>
  <c r="J27" i="39"/>
  <c r="I27" i="39"/>
  <c r="H27" i="39"/>
  <c r="G27" i="39"/>
  <c r="C27" i="39"/>
  <c r="B27" i="39"/>
  <c r="F24" i="39"/>
  <c r="E24" i="39"/>
  <c r="C24" i="39"/>
  <c r="B24" i="39"/>
  <c r="F20" i="39"/>
  <c r="F16" i="39"/>
  <c r="H16" i="39" s="1"/>
  <c r="A12" i="39"/>
  <c r="D27" i="39" s="1"/>
  <c r="F8" i="39"/>
  <c r="E8" i="39"/>
  <c r="C8" i="39"/>
  <c r="B8" i="39"/>
  <c r="D8" i="39" s="1"/>
  <c r="G32" i="39"/>
  <c r="G34" i="39" s="1"/>
  <c r="G36" i="39" s="1"/>
  <c r="A20" i="37"/>
  <c r="F27" i="37" s="1"/>
  <c r="E27" i="37"/>
  <c r="D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C27" i="37"/>
  <c r="B27" i="37"/>
  <c r="E24" i="37"/>
  <c r="B24" i="37"/>
  <c r="E8" i="37"/>
  <c r="B8" i="37"/>
  <c r="G32" i="37" s="1"/>
  <c r="G34" i="37" s="1"/>
  <c r="G36" i="37" s="1"/>
  <c r="A20" i="36"/>
  <c r="F27" i="36"/>
  <c r="A16" i="36"/>
  <c r="C16" i="36" s="1"/>
  <c r="F31" i="36"/>
  <c r="H31" i="36" s="1"/>
  <c r="R27" i="36"/>
  <c r="Q27" i="36"/>
  <c r="P27" i="36"/>
  <c r="O27" i="36"/>
  <c r="N27" i="36"/>
  <c r="M27" i="36"/>
  <c r="L27" i="36"/>
  <c r="K27" i="36"/>
  <c r="J27" i="36"/>
  <c r="I27" i="36"/>
  <c r="H27" i="36"/>
  <c r="G27" i="36"/>
  <c r="C27" i="36"/>
  <c r="B27" i="36"/>
  <c r="F24" i="36"/>
  <c r="E24" i="36"/>
  <c r="C24" i="36"/>
  <c r="B24" i="36"/>
  <c r="F8" i="36"/>
  <c r="G8" i="36" s="1"/>
  <c r="E8" i="36"/>
  <c r="C8" i="36"/>
  <c r="B8" i="36"/>
  <c r="G32" i="36"/>
  <c r="G34" i="36" s="1"/>
  <c r="G36" i="36" s="1"/>
  <c r="B12" i="42"/>
  <c r="B16" i="42"/>
  <c r="E27" i="42"/>
  <c r="B20" i="42"/>
  <c r="E27" i="41"/>
  <c r="E16" i="41"/>
  <c r="H16" i="41" s="1"/>
  <c r="E20" i="41"/>
  <c r="A10" i="41"/>
  <c r="A9" i="41"/>
  <c r="B9" i="41" s="1"/>
  <c r="E12" i="41"/>
  <c r="B16" i="40"/>
  <c r="B20" i="40"/>
  <c r="A22" i="40"/>
  <c r="A21" i="40"/>
  <c r="E27" i="40"/>
  <c r="F27" i="40"/>
  <c r="B12" i="39"/>
  <c r="B20" i="39"/>
  <c r="B16" i="39"/>
  <c r="D24" i="36"/>
  <c r="E16" i="36"/>
  <c r="A10" i="36"/>
  <c r="F10" i="36" s="1"/>
  <c r="F16" i="36"/>
  <c r="G16" i="36" s="1"/>
  <c r="B12" i="36"/>
  <c r="C12" i="36"/>
  <c r="D12" i="36" s="1"/>
  <c r="B20" i="36"/>
  <c r="E12" i="36"/>
  <c r="D27" i="36"/>
  <c r="F12" i="36"/>
  <c r="H12" i="36" s="1"/>
  <c r="B16" i="36"/>
  <c r="A22" i="36"/>
  <c r="A21" i="36" s="1"/>
  <c r="B20" i="37"/>
  <c r="B16" i="37"/>
  <c r="H16" i="37" s="1"/>
  <c r="E16" i="37"/>
  <c r="F33" i="37"/>
  <c r="F34" i="37" s="1"/>
  <c r="H34" i="37" s="1"/>
  <c r="A22" i="37"/>
  <c r="A21" i="37"/>
  <c r="A18" i="37"/>
  <c r="A19" i="37" s="1"/>
  <c r="F33" i="56"/>
  <c r="H33" i="56" s="1"/>
  <c r="A14" i="56"/>
  <c r="F31" i="56"/>
  <c r="A11" i="55"/>
  <c r="B11" i="55" s="1"/>
  <c r="F33" i="55"/>
  <c r="F34" i="55" s="1"/>
  <c r="H34" i="55" s="1"/>
  <c r="A22" i="55"/>
  <c r="E22" i="55" s="1"/>
  <c r="A14" i="55"/>
  <c r="A18" i="55"/>
  <c r="F31" i="55"/>
  <c r="H31" i="55" s="1"/>
  <c r="B12" i="55"/>
  <c r="H31" i="54"/>
  <c r="F32" i="54"/>
  <c r="H32" i="54" s="1"/>
  <c r="F31" i="53"/>
  <c r="F33" i="52"/>
  <c r="A14" i="52"/>
  <c r="A15" i="52" s="1"/>
  <c r="F31" i="51"/>
  <c r="B12" i="51"/>
  <c r="F27" i="50"/>
  <c r="A14" i="50"/>
  <c r="E14" i="50" s="1"/>
  <c r="F27" i="49"/>
  <c r="F33" i="49"/>
  <c r="F34" i="49" s="1"/>
  <c r="H34" i="49" s="1"/>
  <c r="A14" i="49"/>
  <c r="H31" i="48"/>
  <c r="F32" i="48"/>
  <c r="H32" i="48"/>
  <c r="F36" i="48"/>
  <c r="H36" i="48" s="1"/>
  <c r="F27" i="48"/>
  <c r="F33" i="48"/>
  <c r="F34" i="48" s="1"/>
  <c r="H34" i="48" s="1"/>
  <c r="A14" i="48"/>
  <c r="A13" i="48" s="1"/>
  <c r="A10" i="47"/>
  <c r="E12" i="47"/>
  <c r="E16" i="47"/>
  <c r="E20" i="47"/>
  <c r="E27" i="47"/>
  <c r="F33" i="47"/>
  <c r="F34" i="47" s="1"/>
  <c r="H34" i="47" s="1"/>
  <c r="A14" i="47"/>
  <c r="A15" i="47" s="1"/>
  <c r="F33" i="46"/>
  <c r="H33" i="46" s="1"/>
  <c r="A14" i="46"/>
  <c r="F31" i="46"/>
  <c r="D24" i="42"/>
  <c r="A22" i="42"/>
  <c r="A21" i="42"/>
  <c r="F27" i="42"/>
  <c r="A14" i="42"/>
  <c r="A13" i="42"/>
  <c r="A18" i="42"/>
  <c r="F35" i="42"/>
  <c r="A10" i="42"/>
  <c r="E10" i="42" s="1"/>
  <c r="C12" i="42"/>
  <c r="D12" i="42" s="1"/>
  <c r="C16" i="42"/>
  <c r="D16" i="42" s="1"/>
  <c r="C20" i="42"/>
  <c r="H20" i="42" s="1"/>
  <c r="F33" i="42"/>
  <c r="E12" i="42"/>
  <c r="G12" i="42" s="1"/>
  <c r="E16" i="42"/>
  <c r="G16" i="42" s="1"/>
  <c r="E20" i="42"/>
  <c r="G20" i="42" s="1"/>
  <c r="F31" i="42"/>
  <c r="F12" i="42"/>
  <c r="E9" i="41"/>
  <c r="F35" i="41"/>
  <c r="F36" i="41" s="1"/>
  <c r="H36" i="41" s="1"/>
  <c r="B10" i="41"/>
  <c r="H20" i="41"/>
  <c r="A11" i="41"/>
  <c r="F27" i="41"/>
  <c r="F33" i="41"/>
  <c r="A22" i="41"/>
  <c r="A21" i="41" s="1"/>
  <c r="A14" i="41"/>
  <c r="A13" i="41" s="1"/>
  <c r="A18" i="41"/>
  <c r="A17" i="41"/>
  <c r="F31" i="41"/>
  <c r="B12" i="41"/>
  <c r="G8" i="40"/>
  <c r="G24" i="40"/>
  <c r="A14" i="40"/>
  <c r="A18" i="40"/>
  <c r="F35" i="40"/>
  <c r="C22" i="40"/>
  <c r="A10" i="40"/>
  <c r="C12" i="40"/>
  <c r="C16" i="40"/>
  <c r="C20" i="40"/>
  <c r="D20" i="40" s="1"/>
  <c r="F33" i="40"/>
  <c r="E12" i="40"/>
  <c r="E16" i="40"/>
  <c r="G16" i="40" s="1"/>
  <c r="E20" i="40"/>
  <c r="G20" i="40" s="1"/>
  <c r="F31" i="40"/>
  <c r="F12" i="40"/>
  <c r="G12" i="40" s="1"/>
  <c r="G24" i="39"/>
  <c r="G8" i="39"/>
  <c r="D24" i="39"/>
  <c r="E27" i="39"/>
  <c r="A22" i="39"/>
  <c r="F27" i="39"/>
  <c r="A14" i="39"/>
  <c r="A13" i="39" s="1"/>
  <c r="A18" i="39"/>
  <c r="F35" i="39"/>
  <c r="A10" i="39"/>
  <c r="C12" i="39"/>
  <c r="D12" i="39" s="1"/>
  <c r="C16" i="39"/>
  <c r="D16" i="39" s="1"/>
  <c r="C20" i="39"/>
  <c r="D20" i="39" s="1"/>
  <c r="F33" i="39"/>
  <c r="E12" i="39"/>
  <c r="E16" i="39"/>
  <c r="E20" i="39"/>
  <c r="G20" i="39"/>
  <c r="F31" i="39"/>
  <c r="F12" i="39"/>
  <c r="E20" i="37"/>
  <c r="H20" i="37" s="1"/>
  <c r="F35" i="37"/>
  <c r="F36" i="37" s="1"/>
  <c r="H36" i="37" s="1"/>
  <c r="A17" i="37"/>
  <c r="E17" i="37" s="1"/>
  <c r="B21" i="37"/>
  <c r="B18" i="37"/>
  <c r="E18" i="37"/>
  <c r="A10" i="37"/>
  <c r="B10" i="37" s="1"/>
  <c r="B12" i="37"/>
  <c r="E12" i="37"/>
  <c r="A14" i="37"/>
  <c r="A13" i="37"/>
  <c r="B13" i="37" s="1"/>
  <c r="F31" i="37"/>
  <c r="E21" i="37"/>
  <c r="H33" i="37"/>
  <c r="B22" i="37"/>
  <c r="C20" i="36"/>
  <c r="E20" i="36"/>
  <c r="G20" i="36" s="1"/>
  <c r="F20" i="36"/>
  <c r="F35" i="36"/>
  <c r="F36" i="36"/>
  <c r="H36" i="36" s="1"/>
  <c r="A18" i="36"/>
  <c r="A19" i="36"/>
  <c r="E27" i="36"/>
  <c r="F33" i="36"/>
  <c r="F34" i="36" s="1"/>
  <c r="H34" i="36" s="1"/>
  <c r="A14" i="36"/>
  <c r="C14" i="36" s="1"/>
  <c r="A9" i="36"/>
  <c r="F9" i="36"/>
  <c r="E10" i="36"/>
  <c r="G24" i="36"/>
  <c r="D8" i="36"/>
  <c r="C22" i="36"/>
  <c r="H35" i="29"/>
  <c r="F35" i="29"/>
  <c r="F36" i="29"/>
  <c r="H36" i="29" s="1"/>
  <c r="F33" i="29"/>
  <c r="H33" i="29"/>
  <c r="F31" i="29"/>
  <c r="H31" i="29" s="1"/>
  <c r="H33" i="2"/>
  <c r="H31" i="2"/>
  <c r="F32" i="2"/>
  <c r="H32" i="2" s="1"/>
  <c r="F35" i="2"/>
  <c r="F36" i="2" s="1"/>
  <c r="H36" i="2" s="1"/>
  <c r="F33" i="2"/>
  <c r="F34" i="2" s="1"/>
  <c r="H34" i="2" s="1"/>
  <c r="F31" i="2"/>
  <c r="H16" i="42"/>
  <c r="D20" i="42"/>
  <c r="E10" i="41"/>
  <c r="H12" i="41"/>
  <c r="E22" i="40"/>
  <c r="B22" i="40"/>
  <c r="F22" i="40"/>
  <c r="G22" i="40" s="1"/>
  <c r="A23" i="40"/>
  <c r="H12" i="39"/>
  <c r="E22" i="36"/>
  <c r="B22" i="36"/>
  <c r="H20" i="36"/>
  <c r="B18" i="36"/>
  <c r="A23" i="36"/>
  <c r="B23" i="36"/>
  <c r="D23" i="36" s="1"/>
  <c r="F22" i="36"/>
  <c r="G22" i="36" s="1"/>
  <c r="F18" i="36"/>
  <c r="C18" i="36"/>
  <c r="D18" i="36" s="1"/>
  <c r="E18" i="36"/>
  <c r="G18" i="36" s="1"/>
  <c r="H35" i="36"/>
  <c r="A17" i="36"/>
  <c r="C17" i="36" s="1"/>
  <c r="A11" i="36"/>
  <c r="C11" i="36"/>
  <c r="C10" i="36"/>
  <c r="E14" i="36"/>
  <c r="G14" i="36" s="1"/>
  <c r="A13" i="36"/>
  <c r="F13" i="36" s="1"/>
  <c r="G13" i="36" s="1"/>
  <c r="B10" i="36"/>
  <c r="F14" i="36"/>
  <c r="A23" i="37"/>
  <c r="E23" i="37" s="1"/>
  <c r="E22" i="37"/>
  <c r="B14" i="37"/>
  <c r="E10" i="37"/>
  <c r="E14" i="37"/>
  <c r="B14" i="56"/>
  <c r="A15" i="56"/>
  <c r="E15" i="56" s="1"/>
  <c r="A13" i="56"/>
  <c r="E13" i="56" s="1"/>
  <c r="E14" i="56"/>
  <c r="F34" i="56"/>
  <c r="H34" i="56" s="1"/>
  <c r="H31" i="56"/>
  <c r="F32" i="56"/>
  <c r="H32" i="56" s="1"/>
  <c r="B14" i="55"/>
  <c r="A15" i="55"/>
  <c r="E14" i="55"/>
  <c r="A13" i="55"/>
  <c r="B13" i="55" s="1"/>
  <c r="A23" i="55"/>
  <c r="E23" i="55" s="1"/>
  <c r="E11" i="55"/>
  <c r="B18" i="55"/>
  <c r="A19" i="55"/>
  <c r="E19" i="55" s="1"/>
  <c r="A17" i="55"/>
  <c r="E18" i="55"/>
  <c r="H31" i="53"/>
  <c r="F32" i="53"/>
  <c r="H32" i="53" s="1"/>
  <c r="F34" i="52"/>
  <c r="H34" i="52" s="1"/>
  <c r="H33" i="52"/>
  <c r="H31" i="51"/>
  <c r="F32" i="51"/>
  <c r="H32" i="51" s="1"/>
  <c r="A15" i="50"/>
  <c r="E15" i="50" s="1"/>
  <c r="A13" i="50"/>
  <c r="E13" i="50" s="1"/>
  <c r="B14" i="49"/>
  <c r="A15" i="49"/>
  <c r="E15" i="49" s="1"/>
  <c r="A13" i="49"/>
  <c r="E14" i="49"/>
  <c r="H33" i="49"/>
  <c r="A15" i="48"/>
  <c r="E15" i="48" s="1"/>
  <c r="A9" i="47"/>
  <c r="A11" i="47"/>
  <c r="E10" i="47"/>
  <c r="B10" i="47"/>
  <c r="F34" i="46"/>
  <c r="H34" i="46" s="1"/>
  <c r="H31" i="46"/>
  <c r="F32" i="46"/>
  <c r="H32" i="46" s="1"/>
  <c r="H31" i="42"/>
  <c r="F32" i="42"/>
  <c r="H32" i="42" s="1"/>
  <c r="F22" i="42"/>
  <c r="G22" i="42" s="1"/>
  <c r="E22" i="42"/>
  <c r="C22" i="42"/>
  <c r="B22" i="42"/>
  <c r="A23" i="42"/>
  <c r="A9" i="42"/>
  <c r="E9" i="42" s="1"/>
  <c r="F36" i="42"/>
  <c r="H36" i="42" s="1"/>
  <c r="H35" i="42"/>
  <c r="F21" i="42"/>
  <c r="E21" i="42"/>
  <c r="G21" i="42" s="1"/>
  <c r="C21" i="42"/>
  <c r="B21" i="42"/>
  <c r="F34" i="42"/>
  <c r="H34" i="42" s="1"/>
  <c r="H33" i="42"/>
  <c r="F18" i="42"/>
  <c r="E18" i="42"/>
  <c r="C18" i="42"/>
  <c r="H18" i="42" s="1"/>
  <c r="B18" i="42"/>
  <c r="A19" i="42"/>
  <c r="H12" i="42"/>
  <c r="A17" i="42"/>
  <c r="F13" i="42"/>
  <c r="E13" i="42"/>
  <c r="B13" i="42"/>
  <c r="C13" i="42"/>
  <c r="H13" i="42" s="1"/>
  <c r="F14" i="42"/>
  <c r="E14" i="42"/>
  <c r="C14" i="42"/>
  <c r="B14" i="42"/>
  <c r="A15" i="42"/>
  <c r="F34" i="41"/>
  <c r="H34" i="41"/>
  <c r="H33" i="41"/>
  <c r="E22" i="41"/>
  <c r="B22" i="41"/>
  <c r="A23" i="41"/>
  <c r="E17" i="41"/>
  <c r="B17" i="41"/>
  <c r="E11" i="41"/>
  <c r="B11" i="41"/>
  <c r="H31" i="41"/>
  <c r="F32" i="41"/>
  <c r="H32" i="41" s="1"/>
  <c r="B18" i="41"/>
  <c r="E18" i="41"/>
  <c r="A19" i="41"/>
  <c r="D22" i="40"/>
  <c r="F18" i="40"/>
  <c r="E18" i="40"/>
  <c r="C18" i="40"/>
  <c r="B18" i="40"/>
  <c r="A19" i="40"/>
  <c r="A17" i="40"/>
  <c r="F14" i="40"/>
  <c r="E14" i="40"/>
  <c r="G14" i="40" s="1"/>
  <c r="B14" i="40"/>
  <c r="C14" i="40"/>
  <c r="A15" i="40"/>
  <c r="C10" i="40"/>
  <c r="B10" i="40"/>
  <c r="A9" i="40"/>
  <c r="F10" i="40"/>
  <c r="G10" i="40"/>
  <c r="E10" i="40"/>
  <c r="A11" i="40"/>
  <c r="F34" i="40"/>
  <c r="H34" i="40" s="1"/>
  <c r="H33" i="40"/>
  <c r="A13" i="40"/>
  <c r="F36" i="40"/>
  <c r="H36" i="40"/>
  <c r="H35" i="40"/>
  <c r="H31" i="40"/>
  <c r="F32" i="40"/>
  <c r="H32" i="40"/>
  <c r="H16" i="40"/>
  <c r="D16" i="40"/>
  <c r="D12" i="40"/>
  <c r="F21" i="40"/>
  <c r="E21" i="40"/>
  <c r="C21" i="40"/>
  <c r="B21" i="40"/>
  <c r="H31" i="39"/>
  <c r="F32" i="39"/>
  <c r="H32" i="39" s="1"/>
  <c r="A11" i="39"/>
  <c r="C10" i="39"/>
  <c r="B10" i="39"/>
  <c r="A9" i="39"/>
  <c r="F10" i="39"/>
  <c r="E10" i="39"/>
  <c r="F22" i="39"/>
  <c r="G22" i="39" s="1"/>
  <c r="E22" i="39"/>
  <c r="C22" i="39"/>
  <c r="B22" i="39"/>
  <c r="A23" i="39"/>
  <c r="F36" i="39"/>
  <c r="H36" i="39"/>
  <c r="H35" i="39"/>
  <c r="A21" i="39"/>
  <c r="F21" i="39" s="1"/>
  <c r="F34" i="39"/>
  <c r="H34" i="39"/>
  <c r="H33" i="39"/>
  <c r="F18" i="39"/>
  <c r="E18" i="39"/>
  <c r="C18" i="39"/>
  <c r="B18" i="39"/>
  <c r="D18" i="39" s="1"/>
  <c r="A19" i="39"/>
  <c r="A17" i="39"/>
  <c r="G12" i="39"/>
  <c r="H12" i="37"/>
  <c r="B17" i="37"/>
  <c r="H17" i="37" s="1"/>
  <c r="H35" i="37"/>
  <c r="H18" i="37"/>
  <c r="B23" i="37"/>
  <c r="A15" i="37"/>
  <c r="B15" i="37" s="1"/>
  <c r="H31" i="37"/>
  <c r="F32" i="37"/>
  <c r="H32" i="37" s="1"/>
  <c r="A11" i="37"/>
  <c r="A9" i="37"/>
  <c r="E13" i="37"/>
  <c r="D20" i="36"/>
  <c r="A15" i="36"/>
  <c r="B14" i="36"/>
  <c r="E9" i="36"/>
  <c r="G9" i="36"/>
  <c r="B9" i="36"/>
  <c r="C9" i="36"/>
  <c r="E19" i="36"/>
  <c r="C19" i="36"/>
  <c r="D19" i="36" s="1"/>
  <c r="B19" i="36"/>
  <c r="F19" i="36"/>
  <c r="D22" i="36"/>
  <c r="F23" i="36"/>
  <c r="E23" i="36"/>
  <c r="C23" i="36"/>
  <c r="F34" i="29"/>
  <c r="H34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R27" i="23"/>
  <c r="Q27" i="23"/>
  <c r="P27" i="23"/>
  <c r="O27" i="23"/>
  <c r="N27" i="23"/>
  <c r="M27" i="23"/>
  <c r="L27" i="23"/>
  <c r="K27" i="23"/>
  <c r="J27" i="23"/>
  <c r="I27" i="23"/>
  <c r="H27" i="23"/>
  <c r="G27" i="23"/>
  <c r="E27" i="23"/>
  <c r="C27" i="23"/>
  <c r="B27" i="23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R27" i="18"/>
  <c r="Q27" i="18"/>
  <c r="P27" i="18"/>
  <c r="O27" i="18"/>
  <c r="N27" i="18"/>
  <c r="M27" i="18"/>
  <c r="L27" i="18"/>
  <c r="K27" i="18"/>
  <c r="J27" i="18"/>
  <c r="I27" i="18"/>
  <c r="H27" i="18"/>
  <c r="G27" i="18"/>
  <c r="E27" i="18"/>
  <c r="D27" i="18"/>
  <c r="C27" i="18"/>
  <c r="B27" i="18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C27" i="10"/>
  <c r="B27" i="10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D27" i="5"/>
  <c r="C27" i="5"/>
  <c r="B27" i="5"/>
  <c r="H14" i="42"/>
  <c r="H18" i="40"/>
  <c r="F23" i="40"/>
  <c r="B23" i="40"/>
  <c r="E23" i="40"/>
  <c r="C23" i="40"/>
  <c r="B13" i="36"/>
  <c r="E13" i="36"/>
  <c r="C13" i="36"/>
  <c r="H13" i="36" s="1"/>
  <c r="D10" i="36"/>
  <c r="H18" i="36"/>
  <c r="F17" i="36"/>
  <c r="E17" i="36"/>
  <c r="B17" i="36"/>
  <c r="B11" i="36"/>
  <c r="D11" i="36"/>
  <c r="E11" i="36"/>
  <c r="F11" i="36"/>
  <c r="D9" i="36"/>
  <c r="H14" i="37"/>
  <c r="H14" i="56"/>
  <c r="E13" i="55"/>
  <c r="E17" i="55"/>
  <c r="B17" i="55"/>
  <c r="E15" i="55"/>
  <c r="B15" i="55"/>
  <c r="B13" i="49"/>
  <c r="H13" i="49" s="1"/>
  <c r="E13" i="49"/>
  <c r="B15" i="49"/>
  <c r="E11" i="47"/>
  <c r="B11" i="47"/>
  <c r="E9" i="47"/>
  <c r="B9" i="47"/>
  <c r="D22" i="42"/>
  <c r="D14" i="42"/>
  <c r="D18" i="42"/>
  <c r="F23" i="42"/>
  <c r="E23" i="42"/>
  <c r="C23" i="42"/>
  <c r="B23" i="42"/>
  <c r="G13" i="42"/>
  <c r="G18" i="42"/>
  <c r="F17" i="42"/>
  <c r="G17" i="42" s="1"/>
  <c r="E17" i="42"/>
  <c r="C17" i="42"/>
  <c r="B17" i="42"/>
  <c r="G14" i="42"/>
  <c r="F9" i="42"/>
  <c r="G9" i="42" s="1"/>
  <c r="F15" i="42"/>
  <c r="E15" i="42"/>
  <c r="G15" i="42" s="1"/>
  <c r="C15" i="42"/>
  <c r="B15" i="42"/>
  <c r="F19" i="42"/>
  <c r="E19" i="42"/>
  <c r="C19" i="42"/>
  <c r="B19" i="42"/>
  <c r="D21" i="42"/>
  <c r="D13" i="42"/>
  <c r="H17" i="41"/>
  <c r="H18" i="41"/>
  <c r="E19" i="41"/>
  <c r="B19" i="41"/>
  <c r="E23" i="41"/>
  <c r="B23" i="41"/>
  <c r="D10" i="40"/>
  <c r="D14" i="40"/>
  <c r="G18" i="40"/>
  <c r="G21" i="40"/>
  <c r="F17" i="40"/>
  <c r="E17" i="40"/>
  <c r="C17" i="40"/>
  <c r="D17" i="40" s="1"/>
  <c r="B17" i="40"/>
  <c r="C9" i="40"/>
  <c r="E9" i="40"/>
  <c r="B9" i="40"/>
  <c r="F9" i="40"/>
  <c r="F13" i="40"/>
  <c r="E13" i="40"/>
  <c r="B13" i="40"/>
  <c r="D13" i="40" s="1"/>
  <c r="C13" i="40"/>
  <c r="F19" i="40"/>
  <c r="E19" i="40"/>
  <c r="C19" i="40"/>
  <c r="B19" i="40"/>
  <c r="F15" i="40"/>
  <c r="E15" i="40"/>
  <c r="C15" i="40"/>
  <c r="D15" i="40" s="1"/>
  <c r="B15" i="40"/>
  <c r="D21" i="40"/>
  <c r="E11" i="40"/>
  <c r="C11" i="40"/>
  <c r="B11" i="40"/>
  <c r="F11" i="40"/>
  <c r="H14" i="40"/>
  <c r="D18" i="40"/>
  <c r="G10" i="39"/>
  <c r="G18" i="39"/>
  <c r="D10" i="39"/>
  <c r="F19" i="39"/>
  <c r="B19" i="39"/>
  <c r="E19" i="39"/>
  <c r="C19" i="39"/>
  <c r="H19" i="39" s="1"/>
  <c r="C9" i="39"/>
  <c r="B9" i="39"/>
  <c r="F9" i="39"/>
  <c r="E9" i="39"/>
  <c r="F23" i="39"/>
  <c r="E23" i="39"/>
  <c r="C23" i="39"/>
  <c r="B23" i="39"/>
  <c r="D22" i="39"/>
  <c r="E11" i="39"/>
  <c r="C11" i="39"/>
  <c r="B11" i="39"/>
  <c r="F11" i="39"/>
  <c r="G11" i="39" s="1"/>
  <c r="F17" i="39"/>
  <c r="E17" i="39"/>
  <c r="B17" i="39"/>
  <c r="D17" i="39" s="1"/>
  <c r="C17" i="39"/>
  <c r="H18" i="39"/>
  <c r="E9" i="37"/>
  <c r="B9" i="37"/>
  <c r="B11" i="37"/>
  <c r="E11" i="37"/>
  <c r="E15" i="36"/>
  <c r="G15" i="36" s="1"/>
  <c r="C15" i="36"/>
  <c r="B15" i="36"/>
  <c r="F15" i="36"/>
  <c r="G19" i="36"/>
  <c r="G23" i="36"/>
  <c r="E24" i="29"/>
  <c r="B24" i="29"/>
  <c r="B12" i="29"/>
  <c r="E8" i="29"/>
  <c r="B8" i="29"/>
  <c r="G32" i="29" s="1"/>
  <c r="G34" i="29" s="1"/>
  <c r="G36" i="29" s="1"/>
  <c r="E24" i="28"/>
  <c r="B24" i="28"/>
  <c r="E8" i="28"/>
  <c r="B8" i="28"/>
  <c r="E24" i="27"/>
  <c r="B24" i="27"/>
  <c r="B16" i="27"/>
  <c r="B12" i="27"/>
  <c r="E8" i="27"/>
  <c r="B8" i="27"/>
  <c r="E24" i="26"/>
  <c r="B24" i="26"/>
  <c r="A22" i="26"/>
  <c r="A23" i="26"/>
  <c r="B16" i="26"/>
  <c r="B12" i="26"/>
  <c r="E8" i="26"/>
  <c r="B8" i="26"/>
  <c r="F24" i="25"/>
  <c r="E24" i="25"/>
  <c r="C24" i="25"/>
  <c r="B24" i="25"/>
  <c r="A20" i="25"/>
  <c r="C20" i="25" s="1"/>
  <c r="A16" i="25"/>
  <c r="C16" i="25" s="1"/>
  <c r="A12" i="25"/>
  <c r="C12" i="25"/>
  <c r="F8" i="25"/>
  <c r="E8" i="25"/>
  <c r="C8" i="25"/>
  <c r="B8" i="25"/>
  <c r="E24" i="24"/>
  <c r="B24" i="24"/>
  <c r="A22" i="24"/>
  <c r="B16" i="24"/>
  <c r="B12" i="24"/>
  <c r="E8" i="24"/>
  <c r="B8" i="24"/>
  <c r="F24" i="23"/>
  <c r="E24" i="23"/>
  <c r="G24" i="23" s="1"/>
  <c r="C24" i="23"/>
  <c r="B24" i="23"/>
  <c r="A20" i="23"/>
  <c r="C20" i="23" s="1"/>
  <c r="C16" i="23"/>
  <c r="A12" i="23"/>
  <c r="D27" i="23" s="1"/>
  <c r="F8" i="23"/>
  <c r="G8" i="23" s="1"/>
  <c r="E8" i="23"/>
  <c r="C8" i="23"/>
  <c r="B8" i="23"/>
  <c r="F24" i="22"/>
  <c r="E24" i="22"/>
  <c r="C24" i="22"/>
  <c r="B24" i="22"/>
  <c r="C20" i="22"/>
  <c r="H20" i="22" s="1"/>
  <c r="C16" i="22"/>
  <c r="C12" i="22"/>
  <c r="F8" i="22"/>
  <c r="G8" i="22" s="1"/>
  <c r="E8" i="22"/>
  <c r="C8" i="22"/>
  <c r="D8" i="22" s="1"/>
  <c r="B8" i="22"/>
  <c r="F24" i="21"/>
  <c r="E24" i="21"/>
  <c r="C24" i="21"/>
  <c r="B24" i="21"/>
  <c r="C20" i="21"/>
  <c r="C16" i="21"/>
  <c r="C12" i="21"/>
  <c r="F8" i="21"/>
  <c r="G8" i="21" s="1"/>
  <c r="E8" i="21"/>
  <c r="C8" i="21"/>
  <c r="D8" i="21"/>
  <c r="B8" i="21"/>
  <c r="F24" i="19"/>
  <c r="E24" i="19"/>
  <c r="C24" i="19"/>
  <c r="B24" i="19"/>
  <c r="D24" i="19" s="1"/>
  <c r="C20" i="19"/>
  <c r="C16" i="19"/>
  <c r="C12" i="19"/>
  <c r="F8" i="19"/>
  <c r="E8" i="19"/>
  <c r="C8" i="19"/>
  <c r="D8" i="19" s="1"/>
  <c r="B8" i="19"/>
  <c r="E24" i="18"/>
  <c r="B24" i="18"/>
  <c r="A20" i="18"/>
  <c r="F27" i="18" s="1"/>
  <c r="E8" i="18"/>
  <c r="B8" i="18"/>
  <c r="E24" i="17"/>
  <c r="B24" i="17"/>
  <c r="A20" i="17"/>
  <c r="A18" i="17" s="1"/>
  <c r="A16" i="17"/>
  <c r="A12" i="17"/>
  <c r="E8" i="17"/>
  <c r="B8" i="17"/>
  <c r="E24" i="16"/>
  <c r="B24" i="16"/>
  <c r="E8" i="16"/>
  <c r="B8" i="16"/>
  <c r="E24" i="15"/>
  <c r="B24" i="15"/>
  <c r="B16" i="15"/>
  <c r="B12" i="15"/>
  <c r="E8" i="15"/>
  <c r="B8" i="15"/>
  <c r="E24" i="14"/>
  <c r="B24" i="14"/>
  <c r="A20" i="14"/>
  <c r="A16" i="14"/>
  <c r="A12" i="14"/>
  <c r="E8" i="14"/>
  <c r="B8" i="14"/>
  <c r="E24" i="13"/>
  <c r="B24" i="13"/>
  <c r="A20" i="13"/>
  <c r="E20" i="13" s="1"/>
  <c r="A16" i="13"/>
  <c r="A12" i="13"/>
  <c r="A14" i="13"/>
  <c r="E8" i="13"/>
  <c r="B8" i="13"/>
  <c r="E24" i="12"/>
  <c r="B24" i="12"/>
  <c r="A20" i="12"/>
  <c r="B20" i="12" s="1"/>
  <c r="A16" i="12"/>
  <c r="A12" i="12"/>
  <c r="E8" i="12"/>
  <c r="B8" i="12"/>
  <c r="E24" i="11"/>
  <c r="B24" i="11"/>
  <c r="A20" i="11"/>
  <c r="A16" i="11"/>
  <c r="A14" i="11" s="1"/>
  <c r="A12" i="11"/>
  <c r="E8" i="11"/>
  <c r="B8" i="11"/>
  <c r="H19" i="42"/>
  <c r="D15" i="42"/>
  <c r="H13" i="40"/>
  <c r="G11" i="40"/>
  <c r="D23" i="40"/>
  <c r="G23" i="40"/>
  <c r="H17" i="39"/>
  <c r="D11" i="39"/>
  <c r="D13" i="36"/>
  <c r="G17" i="36"/>
  <c r="G11" i="36"/>
  <c r="H15" i="55"/>
  <c r="D17" i="42"/>
  <c r="G23" i="42"/>
  <c r="D23" i="42"/>
  <c r="G19" i="42"/>
  <c r="D19" i="42"/>
  <c r="H15" i="42"/>
  <c r="H19" i="41"/>
  <c r="G15" i="40"/>
  <c r="G19" i="40"/>
  <c r="D9" i="40"/>
  <c r="D11" i="40"/>
  <c r="D19" i="40"/>
  <c r="G13" i="40"/>
  <c r="H17" i="40"/>
  <c r="H19" i="40"/>
  <c r="G9" i="40"/>
  <c r="I32" i="40"/>
  <c r="I34" i="40" s="1"/>
  <c r="I36" i="40" s="1"/>
  <c r="G17" i="40"/>
  <c r="G17" i="39"/>
  <c r="D23" i="39"/>
  <c r="G23" i="39"/>
  <c r="G9" i="39"/>
  <c r="D9" i="39"/>
  <c r="G19" i="39"/>
  <c r="H15" i="36"/>
  <c r="D15" i="36"/>
  <c r="A18" i="29"/>
  <c r="A19" i="29"/>
  <c r="E19" i="29" s="1"/>
  <c r="A22" i="28"/>
  <c r="A23" i="28" s="1"/>
  <c r="B20" i="27"/>
  <c r="A22" i="27"/>
  <c r="A23" i="27"/>
  <c r="B23" i="27" s="1"/>
  <c r="A21" i="26"/>
  <c r="B21" i="26" s="1"/>
  <c r="B20" i="26"/>
  <c r="B18" i="29"/>
  <c r="E18" i="29"/>
  <c r="A22" i="29"/>
  <c r="A14" i="29"/>
  <c r="A13" i="29" s="1"/>
  <c r="A10" i="29"/>
  <c r="E10" i="29" s="1"/>
  <c r="E12" i="29"/>
  <c r="H12" i="29" s="1"/>
  <c r="E16" i="29"/>
  <c r="E20" i="29"/>
  <c r="H20" i="29" s="1"/>
  <c r="B20" i="29"/>
  <c r="A17" i="29"/>
  <c r="B16" i="29"/>
  <c r="H16" i="29" s="1"/>
  <c r="A14" i="28"/>
  <c r="A13" i="28" s="1"/>
  <c r="A18" i="28"/>
  <c r="A17" i="28" s="1"/>
  <c r="B17" i="28" s="1"/>
  <c r="B12" i="28"/>
  <c r="B16" i="28"/>
  <c r="B20" i="28"/>
  <c r="A10" i="28"/>
  <c r="E12" i="28"/>
  <c r="E16" i="28"/>
  <c r="E20" i="28"/>
  <c r="A14" i="27"/>
  <c r="A18" i="27"/>
  <c r="A17" i="27"/>
  <c r="A10" i="27"/>
  <c r="E12" i="27"/>
  <c r="H12" i="27" s="1"/>
  <c r="E16" i="27"/>
  <c r="H16" i="27"/>
  <c r="E20" i="27"/>
  <c r="E23" i="26"/>
  <c r="B23" i="26"/>
  <c r="A14" i="26"/>
  <c r="A13" i="26"/>
  <c r="A18" i="26"/>
  <c r="B22" i="26"/>
  <c r="E22" i="26"/>
  <c r="A10" i="26"/>
  <c r="E12" i="26"/>
  <c r="H12" i="26" s="1"/>
  <c r="E16" i="26"/>
  <c r="H16" i="26"/>
  <c r="E20" i="26"/>
  <c r="H20" i="26"/>
  <c r="D8" i="25"/>
  <c r="F20" i="25"/>
  <c r="G8" i="25"/>
  <c r="D24" i="25"/>
  <c r="F12" i="25"/>
  <c r="H12" i="25"/>
  <c r="G24" i="25"/>
  <c r="E12" i="25"/>
  <c r="E20" i="25"/>
  <c r="G20" i="25" s="1"/>
  <c r="A22" i="25"/>
  <c r="A21" i="25"/>
  <c r="B12" i="25"/>
  <c r="D12" i="25" s="1"/>
  <c r="B20" i="25"/>
  <c r="A10" i="25"/>
  <c r="A23" i="24"/>
  <c r="E23" i="24"/>
  <c r="E22" i="24"/>
  <c r="B20" i="24"/>
  <c r="H20" i="24" s="1"/>
  <c r="A21" i="24"/>
  <c r="B21" i="24"/>
  <c r="A14" i="24"/>
  <c r="A18" i="24"/>
  <c r="A17" i="24"/>
  <c r="B22" i="24"/>
  <c r="A10" i="24"/>
  <c r="E12" i="24"/>
  <c r="H12" i="24" s="1"/>
  <c r="E16" i="24"/>
  <c r="H16" i="24" s="1"/>
  <c r="E20" i="24"/>
  <c r="E16" i="23"/>
  <c r="D8" i="23"/>
  <c r="E20" i="23"/>
  <c r="D24" i="23"/>
  <c r="E12" i="23"/>
  <c r="F12" i="23"/>
  <c r="G12" i="23"/>
  <c r="F16" i="23"/>
  <c r="F20" i="23"/>
  <c r="G20" i="23" s="1"/>
  <c r="A22" i="23"/>
  <c r="A21" i="23" s="1"/>
  <c r="A14" i="23"/>
  <c r="A18" i="23"/>
  <c r="B12" i="23"/>
  <c r="B16" i="23"/>
  <c r="D16" i="23" s="1"/>
  <c r="B20" i="23"/>
  <c r="A10" i="23"/>
  <c r="D24" i="22"/>
  <c r="G24" i="22"/>
  <c r="E12" i="22"/>
  <c r="E16" i="22"/>
  <c r="G16" i="22" s="1"/>
  <c r="E20" i="22"/>
  <c r="F12" i="22"/>
  <c r="G12" i="22" s="1"/>
  <c r="F16" i="22"/>
  <c r="F20" i="22"/>
  <c r="A22" i="22"/>
  <c r="A14" i="22"/>
  <c r="A13" i="22"/>
  <c r="A18" i="22"/>
  <c r="A17" i="22"/>
  <c r="B12" i="22"/>
  <c r="D12" i="22" s="1"/>
  <c r="B16" i="22"/>
  <c r="D16" i="22"/>
  <c r="B20" i="22"/>
  <c r="D20" i="22"/>
  <c r="A10" i="22"/>
  <c r="G24" i="21"/>
  <c r="D24" i="21"/>
  <c r="E12" i="21"/>
  <c r="E16" i="21"/>
  <c r="E20" i="21"/>
  <c r="F12" i="21"/>
  <c r="F16" i="21"/>
  <c r="F20" i="21"/>
  <c r="G20" i="21" s="1"/>
  <c r="A22" i="21"/>
  <c r="A21" i="21"/>
  <c r="A18" i="21"/>
  <c r="A14" i="21"/>
  <c r="A13" i="21"/>
  <c r="B12" i="21"/>
  <c r="D12" i="21"/>
  <c r="B16" i="21"/>
  <c r="D16" i="21" s="1"/>
  <c r="B20" i="21"/>
  <c r="D20" i="21"/>
  <c r="A10" i="21"/>
  <c r="G24" i="19"/>
  <c r="G8" i="19"/>
  <c r="E12" i="19"/>
  <c r="E16" i="19"/>
  <c r="E20" i="19"/>
  <c r="F12" i="19"/>
  <c r="G12" i="19" s="1"/>
  <c r="F16" i="19"/>
  <c r="F20" i="19"/>
  <c r="G20" i="19" s="1"/>
  <c r="A22" i="19"/>
  <c r="A21" i="19"/>
  <c r="A18" i="19"/>
  <c r="B12" i="19"/>
  <c r="D12" i="19"/>
  <c r="B16" i="19"/>
  <c r="D16" i="19"/>
  <c r="B20" i="19"/>
  <c r="D20" i="19" s="1"/>
  <c r="A14" i="19"/>
  <c r="A13" i="19"/>
  <c r="A10" i="19"/>
  <c r="A22" i="18"/>
  <c r="A18" i="18"/>
  <c r="A17" i="18"/>
  <c r="B12" i="18"/>
  <c r="H12" i="18" s="1"/>
  <c r="B16" i="18"/>
  <c r="B20" i="18"/>
  <c r="H20" i="18" s="1"/>
  <c r="A14" i="18"/>
  <c r="A10" i="18"/>
  <c r="E12" i="18"/>
  <c r="E16" i="18"/>
  <c r="H16" i="18" s="1"/>
  <c r="E20" i="18"/>
  <c r="A14" i="17"/>
  <c r="A13" i="17"/>
  <c r="B12" i="17"/>
  <c r="B16" i="17"/>
  <c r="B20" i="17"/>
  <c r="A10" i="17"/>
  <c r="E12" i="17"/>
  <c r="H12" i="17" s="1"/>
  <c r="E16" i="17"/>
  <c r="A22" i="16"/>
  <c r="A23" i="16"/>
  <c r="A14" i="16"/>
  <c r="A13" i="16" s="1"/>
  <c r="A18" i="16"/>
  <c r="A17" i="16" s="1"/>
  <c r="B12" i="16"/>
  <c r="H12" i="16" s="1"/>
  <c r="B16" i="16"/>
  <c r="H16" i="16" s="1"/>
  <c r="B20" i="16"/>
  <c r="H20" i="16" s="1"/>
  <c r="A10" i="16"/>
  <c r="E12" i="16"/>
  <c r="E16" i="16"/>
  <c r="E20" i="16"/>
  <c r="B20" i="15"/>
  <c r="H20" i="15" s="1"/>
  <c r="E20" i="15"/>
  <c r="A22" i="15"/>
  <c r="A23" i="15" s="1"/>
  <c r="A14" i="15"/>
  <c r="A18" i="15"/>
  <c r="A10" i="15"/>
  <c r="E12" i="15"/>
  <c r="H12" i="15"/>
  <c r="E16" i="15"/>
  <c r="H16" i="15" s="1"/>
  <c r="A22" i="14"/>
  <c r="A23" i="14"/>
  <c r="E23" i="14" s="1"/>
  <c r="A18" i="14"/>
  <c r="B12" i="14"/>
  <c r="H12" i="14" s="1"/>
  <c r="B16" i="14"/>
  <c r="B20" i="14"/>
  <c r="A10" i="14"/>
  <c r="E12" i="14"/>
  <c r="E16" i="14"/>
  <c r="E20" i="14"/>
  <c r="H20" i="14"/>
  <c r="A14" i="14"/>
  <c r="A15" i="13"/>
  <c r="E14" i="13"/>
  <c r="B14" i="13"/>
  <c r="E12" i="13"/>
  <c r="E16" i="13"/>
  <c r="B12" i="13"/>
  <c r="H12" i="13" s="1"/>
  <c r="B16" i="13"/>
  <c r="A10" i="13"/>
  <c r="A13" i="13"/>
  <c r="B12" i="12"/>
  <c r="H12" i="12"/>
  <c r="B16" i="12"/>
  <c r="H16" i="12" s="1"/>
  <c r="E12" i="12"/>
  <c r="E16" i="12"/>
  <c r="A14" i="12"/>
  <c r="A13" i="12"/>
  <c r="A10" i="12"/>
  <c r="A22" i="11"/>
  <c r="A23" i="11" s="1"/>
  <c r="B12" i="11"/>
  <c r="B20" i="11"/>
  <c r="H20" i="11" s="1"/>
  <c r="E12" i="11"/>
  <c r="H12" i="11" s="1"/>
  <c r="A10" i="11"/>
  <c r="E20" i="11"/>
  <c r="E24" i="10"/>
  <c r="B24" i="10"/>
  <c r="A12" i="10"/>
  <c r="D27" i="10" s="1"/>
  <c r="E8" i="10"/>
  <c r="B8" i="10"/>
  <c r="H18" i="29"/>
  <c r="H12" i="28"/>
  <c r="H16" i="28"/>
  <c r="H20" i="27"/>
  <c r="E21" i="24"/>
  <c r="G16" i="23"/>
  <c r="B22" i="28"/>
  <c r="E22" i="28"/>
  <c r="H20" i="28"/>
  <c r="A21" i="28"/>
  <c r="A21" i="27"/>
  <c r="E21" i="27" s="1"/>
  <c r="B22" i="27"/>
  <c r="E23" i="27"/>
  <c r="E22" i="27"/>
  <c r="A11" i="29"/>
  <c r="B14" i="29"/>
  <c r="A15" i="29"/>
  <c r="E14" i="29"/>
  <c r="B22" i="29"/>
  <c r="A23" i="29"/>
  <c r="E22" i="29"/>
  <c r="A21" i="29"/>
  <c r="E17" i="29"/>
  <c r="B17" i="29"/>
  <c r="E17" i="28"/>
  <c r="A15" i="28"/>
  <c r="E14" i="28"/>
  <c r="B14" i="28"/>
  <c r="B10" i="28"/>
  <c r="A19" i="28"/>
  <c r="E18" i="28"/>
  <c r="B18" i="28"/>
  <c r="E17" i="27"/>
  <c r="B17" i="27"/>
  <c r="A15" i="27"/>
  <c r="E14" i="27"/>
  <c r="B14" i="27"/>
  <c r="A13" i="27"/>
  <c r="A19" i="27"/>
  <c r="E18" i="27"/>
  <c r="B18" i="27"/>
  <c r="A9" i="27"/>
  <c r="A11" i="27"/>
  <c r="E10" i="27"/>
  <c r="B10" i="27"/>
  <c r="A15" i="26"/>
  <c r="E14" i="26"/>
  <c r="B14" i="26"/>
  <c r="A19" i="26"/>
  <c r="E18" i="26"/>
  <c r="B18" i="26"/>
  <c r="A11" i="26"/>
  <c r="E10" i="26"/>
  <c r="B10" i="26"/>
  <c r="A9" i="26"/>
  <c r="A17" i="26"/>
  <c r="G12" i="25"/>
  <c r="A11" i="25"/>
  <c r="F10" i="25"/>
  <c r="E10" i="25"/>
  <c r="C10" i="25"/>
  <c r="B10" i="25"/>
  <c r="A9" i="25"/>
  <c r="C22" i="25"/>
  <c r="B22" i="25"/>
  <c r="A23" i="25"/>
  <c r="F22" i="25"/>
  <c r="E22" i="25"/>
  <c r="C21" i="25"/>
  <c r="B21" i="25"/>
  <c r="F21" i="25"/>
  <c r="E21" i="25"/>
  <c r="B23" i="24"/>
  <c r="A11" i="24"/>
  <c r="E10" i="24"/>
  <c r="B10" i="24"/>
  <c r="A9" i="24"/>
  <c r="E17" i="24"/>
  <c r="B17" i="24"/>
  <c r="H17" i="24" s="1"/>
  <c r="B14" i="24"/>
  <c r="H14" i="24" s="1"/>
  <c r="A15" i="24"/>
  <c r="E14" i="24"/>
  <c r="A19" i="24"/>
  <c r="B18" i="24"/>
  <c r="H18" i="24" s="1"/>
  <c r="E18" i="24"/>
  <c r="A13" i="24"/>
  <c r="H16" i="23"/>
  <c r="C21" i="23"/>
  <c r="C18" i="23"/>
  <c r="B18" i="23"/>
  <c r="A19" i="23"/>
  <c r="E18" i="23"/>
  <c r="F18" i="23"/>
  <c r="G18" i="23" s="1"/>
  <c r="A17" i="23"/>
  <c r="C14" i="23"/>
  <c r="B14" i="23"/>
  <c r="E14" i="23"/>
  <c r="A15" i="23"/>
  <c r="F14" i="23"/>
  <c r="A11" i="23"/>
  <c r="F10" i="23"/>
  <c r="C10" i="23"/>
  <c r="B10" i="23"/>
  <c r="E10" i="23"/>
  <c r="A9" i="23"/>
  <c r="A13" i="23"/>
  <c r="C22" i="23"/>
  <c r="E22" i="23"/>
  <c r="B22" i="23"/>
  <c r="A23" i="23"/>
  <c r="F22" i="23"/>
  <c r="C17" i="22"/>
  <c r="B17" i="22"/>
  <c r="F17" i="22"/>
  <c r="E17" i="22"/>
  <c r="G20" i="22"/>
  <c r="C18" i="22"/>
  <c r="B18" i="22"/>
  <c r="A19" i="22"/>
  <c r="F18" i="22"/>
  <c r="E18" i="22"/>
  <c r="C14" i="22"/>
  <c r="B14" i="22"/>
  <c r="A15" i="22"/>
  <c r="F14" i="22"/>
  <c r="E14" i="22"/>
  <c r="A11" i="22"/>
  <c r="F10" i="22"/>
  <c r="E10" i="22"/>
  <c r="C10" i="22"/>
  <c r="B10" i="22"/>
  <c r="A9" i="22"/>
  <c r="C22" i="22"/>
  <c r="B22" i="22"/>
  <c r="D22" i="22" s="1"/>
  <c r="A23" i="22"/>
  <c r="F22" i="22"/>
  <c r="E22" i="22"/>
  <c r="H16" i="22"/>
  <c r="A21" i="22"/>
  <c r="H12" i="22"/>
  <c r="G16" i="21"/>
  <c r="C13" i="21"/>
  <c r="C14" i="21"/>
  <c r="B14" i="21"/>
  <c r="A15" i="21"/>
  <c r="F14" i="21"/>
  <c r="E14" i="21"/>
  <c r="C21" i="21"/>
  <c r="B21" i="21"/>
  <c r="F21" i="21"/>
  <c r="E21" i="21"/>
  <c r="A11" i="21"/>
  <c r="F10" i="21"/>
  <c r="E10" i="21"/>
  <c r="C10" i="21"/>
  <c r="B10" i="21"/>
  <c r="A9" i="21"/>
  <c r="C18" i="21"/>
  <c r="B18" i="21"/>
  <c r="A19" i="21"/>
  <c r="F18" i="21"/>
  <c r="E18" i="21"/>
  <c r="C22" i="21"/>
  <c r="B22" i="21"/>
  <c r="A23" i="21"/>
  <c r="F22" i="21"/>
  <c r="E22" i="21"/>
  <c r="H20" i="21"/>
  <c r="H16" i="21"/>
  <c r="A17" i="21"/>
  <c r="B22" i="16"/>
  <c r="E22" i="16"/>
  <c r="E22" i="15"/>
  <c r="B22" i="14"/>
  <c r="B23" i="14"/>
  <c r="E22" i="14"/>
  <c r="E22" i="11"/>
  <c r="B22" i="11"/>
  <c r="C13" i="19"/>
  <c r="D13" i="19" s="1"/>
  <c r="B13" i="19"/>
  <c r="F13" i="19"/>
  <c r="E13" i="19"/>
  <c r="A11" i="19"/>
  <c r="F10" i="19"/>
  <c r="E10" i="19"/>
  <c r="B10" i="19"/>
  <c r="C10" i="19"/>
  <c r="A9" i="19"/>
  <c r="C18" i="19"/>
  <c r="B18" i="19"/>
  <c r="A19" i="19"/>
  <c r="F18" i="19"/>
  <c r="E18" i="19"/>
  <c r="A17" i="19"/>
  <c r="C14" i="19"/>
  <c r="B14" i="19"/>
  <c r="A15" i="19"/>
  <c r="F14" i="19"/>
  <c r="E14" i="19"/>
  <c r="H20" i="19"/>
  <c r="C22" i="19"/>
  <c r="B22" i="19"/>
  <c r="A23" i="19"/>
  <c r="F22" i="19"/>
  <c r="E22" i="19"/>
  <c r="C21" i="19"/>
  <c r="B21" i="19"/>
  <c r="F21" i="19"/>
  <c r="E21" i="19"/>
  <c r="H12" i="19"/>
  <c r="A21" i="18"/>
  <c r="A19" i="18"/>
  <c r="E18" i="18"/>
  <c r="B18" i="18"/>
  <c r="E10" i="18"/>
  <c r="B10" i="18"/>
  <c r="A9" i="18"/>
  <c r="A11" i="18"/>
  <c r="A13" i="18"/>
  <c r="B17" i="18"/>
  <c r="E17" i="18"/>
  <c r="H17" i="18" s="1"/>
  <c r="H16" i="17"/>
  <c r="A15" i="17"/>
  <c r="E14" i="17"/>
  <c r="B14" i="17"/>
  <c r="A11" i="17"/>
  <c r="E10" i="17"/>
  <c r="B10" i="17"/>
  <c r="A9" i="17"/>
  <c r="E13" i="17"/>
  <c r="B13" i="17"/>
  <c r="A21" i="16"/>
  <c r="B13" i="16"/>
  <c r="A19" i="16"/>
  <c r="E18" i="16"/>
  <c r="B18" i="16"/>
  <c r="A11" i="16"/>
  <c r="A9" i="16"/>
  <c r="E10" i="16"/>
  <c r="B10" i="16"/>
  <c r="A15" i="16"/>
  <c r="E14" i="16"/>
  <c r="B14" i="16"/>
  <c r="B22" i="15"/>
  <c r="A21" i="15"/>
  <c r="A19" i="15"/>
  <c r="B18" i="15"/>
  <c r="E18" i="15"/>
  <c r="H18" i="15" s="1"/>
  <c r="B14" i="15"/>
  <c r="A15" i="15"/>
  <c r="E14" i="15"/>
  <c r="E10" i="15"/>
  <c r="A13" i="15"/>
  <c r="A17" i="15"/>
  <c r="A21" i="14"/>
  <c r="B18" i="14"/>
  <c r="A11" i="14"/>
  <c r="E10" i="14"/>
  <c r="B10" i="14"/>
  <c r="A9" i="14"/>
  <c r="A15" i="14"/>
  <c r="E14" i="14"/>
  <c r="B14" i="14"/>
  <c r="H14" i="14" s="1"/>
  <c r="A13" i="14"/>
  <c r="H16" i="13"/>
  <c r="H14" i="13"/>
  <c r="E13" i="13"/>
  <c r="B13" i="13"/>
  <c r="H13" i="13"/>
  <c r="A9" i="13"/>
  <c r="E15" i="13"/>
  <c r="B15" i="13"/>
  <c r="A11" i="12"/>
  <c r="E10" i="12"/>
  <c r="B10" i="12"/>
  <c r="A9" i="12"/>
  <c r="A15" i="12"/>
  <c r="E14" i="12"/>
  <c r="H14" i="12" s="1"/>
  <c r="B14" i="12"/>
  <c r="E13" i="12"/>
  <c r="B13" i="12"/>
  <c r="A21" i="11"/>
  <c r="A11" i="11"/>
  <c r="E10" i="11"/>
  <c r="A9" i="11"/>
  <c r="B10" i="11"/>
  <c r="B20" i="10"/>
  <c r="A10" i="10"/>
  <c r="A18" i="10"/>
  <c r="A19" i="10" s="1"/>
  <c r="E16" i="10"/>
  <c r="B12" i="10"/>
  <c r="E20" i="10"/>
  <c r="H20" i="10" s="1"/>
  <c r="E12" i="10"/>
  <c r="B16" i="10"/>
  <c r="H16" i="10" s="1"/>
  <c r="A14" i="10"/>
  <c r="A22" i="10"/>
  <c r="E22" i="10" s="1"/>
  <c r="F24" i="9"/>
  <c r="E24" i="9"/>
  <c r="C24" i="9"/>
  <c r="B24" i="9"/>
  <c r="B20" i="9"/>
  <c r="F16" i="9"/>
  <c r="B12" i="9"/>
  <c r="F8" i="9"/>
  <c r="G8" i="9" s="1"/>
  <c r="E8" i="9"/>
  <c r="C8" i="9"/>
  <c r="B8" i="9"/>
  <c r="F24" i="8"/>
  <c r="E24" i="8"/>
  <c r="C24" i="8"/>
  <c r="B24" i="8"/>
  <c r="B20" i="8"/>
  <c r="D20" i="8" s="1"/>
  <c r="F16" i="8"/>
  <c r="B12" i="8"/>
  <c r="F8" i="8"/>
  <c r="E8" i="8"/>
  <c r="C8" i="8"/>
  <c r="B8" i="8"/>
  <c r="F24" i="7"/>
  <c r="E24" i="7"/>
  <c r="G24" i="7" s="1"/>
  <c r="C24" i="7"/>
  <c r="B24" i="7"/>
  <c r="A20" i="7"/>
  <c r="B20" i="7"/>
  <c r="A16" i="7"/>
  <c r="F16" i="7" s="1"/>
  <c r="G16" i="7" s="1"/>
  <c r="A12" i="7"/>
  <c r="B12" i="7"/>
  <c r="A10" i="7"/>
  <c r="A11" i="7" s="1"/>
  <c r="F8" i="7"/>
  <c r="E8" i="7"/>
  <c r="C8" i="7"/>
  <c r="B8" i="7"/>
  <c r="F24" i="6"/>
  <c r="E24" i="6"/>
  <c r="G24" i="6" s="1"/>
  <c r="C24" i="6"/>
  <c r="B24" i="6"/>
  <c r="B20" i="6"/>
  <c r="C16" i="6"/>
  <c r="F8" i="6"/>
  <c r="G8" i="6" s="1"/>
  <c r="E8" i="6"/>
  <c r="C8" i="6"/>
  <c r="D8" i="6" s="1"/>
  <c r="B8" i="6"/>
  <c r="F24" i="5"/>
  <c r="E24" i="5"/>
  <c r="C24" i="5"/>
  <c r="B24" i="5"/>
  <c r="B20" i="5"/>
  <c r="A16" i="5"/>
  <c r="E27" i="5" s="1"/>
  <c r="B12" i="5"/>
  <c r="F8" i="5"/>
  <c r="E8" i="5"/>
  <c r="C8" i="5"/>
  <c r="B8" i="5"/>
  <c r="C24" i="2"/>
  <c r="F24" i="4"/>
  <c r="G24" i="4" s="1"/>
  <c r="E24" i="4"/>
  <c r="C24" i="4"/>
  <c r="B24" i="4"/>
  <c r="A20" i="4"/>
  <c r="B20" i="4" s="1"/>
  <c r="D20" i="4" s="1"/>
  <c r="A16" i="4"/>
  <c r="F16" i="4"/>
  <c r="A12" i="4"/>
  <c r="A14" i="4" s="1"/>
  <c r="F8" i="4"/>
  <c r="G8" i="4" s="1"/>
  <c r="E8" i="4"/>
  <c r="C8" i="4"/>
  <c r="B8" i="4"/>
  <c r="F24" i="2"/>
  <c r="G24" i="2"/>
  <c r="F8" i="2"/>
  <c r="G8" i="2" s="1"/>
  <c r="C8" i="2"/>
  <c r="E24" i="2"/>
  <c r="B24" i="2"/>
  <c r="E8" i="2"/>
  <c r="B8" i="2"/>
  <c r="G32" i="2" s="1"/>
  <c r="G34" i="2" s="1"/>
  <c r="G36" i="2" s="1"/>
  <c r="A22" i="2"/>
  <c r="A23" i="2"/>
  <c r="E23" i="2" s="1"/>
  <c r="F16" i="2"/>
  <c r="C12" i="2"/>
  <c r="H14" i="29"/>
  <c r="H18" i="28"/>
  <c r="H17" i="27"/>
  <c r="H14" i="26"/>
  <c r="G18" i="22"/>
  <c r="D14" i="21"/>
  <c r="G10" i="21"/>
  <c r="D10" i="21"/>
  <c r="G14" i="21"/>
  <c r="H18" i="18"/>
  <c r="H14" i="16"/>
  <c r="H14" i="15"/>
  <c r="H17" i="29"/>
  <c r="H14" i="28"/>
  <c r="H17" i="28"/>
  <c r="B21" i="28"/>
  <c r="E21" i="28"/>
  <c r="B21" i="27"/>
  <c r="H14" i="27"/>
  <c r="H18" i="27"/>
  <c r="H18" i="26"/>
  <c r="E21" i="29"/>
  <c r="B21" i="29"/>
  <c r="E15" i="29"/>
  <c r="B15" i="29"/>
  <c r="E23" i="29"/>
  <c r="B23" i="29"/>
  <c r="B11" i="29"/>
  <c r="E11" i="29"/>
  <c r="E19" i="28"/>
  <c r="B19" i="28"/>
  <c r="E15" i="28"/>
  <c r="B15" i="28"/>
  <c r="E13" i="27"/>
  <c r="B13" i="27"/>
  <c r="E9" i="27"/>
  <c r="B9" i="27"/>
  <c r="E15" i="27"/>
  <c r="B15" i="27"/>
  <c r="B11" i="27"/>
  <c r="E11" i="27"/>
  <c r="E19" i="27"/>
  <c r="B19" i="27"/>
  <c r="E17" i="26"/>
  <c r="B17" i="26"/>
  <c r="B11" i="26"/>
  <c r="E11" i="26"/>
  <c r="E15" i="26"/>
  <c r="H15" i="26" s="1"/>
  <c r="B15" i="26"/>
  <c r="E19" i="26"/>
  <c r="B19" i="26"/>
  <c r="E9" i="26"/>
  <c r="B9" i="26"/>
  <c r="D22" i="25"/>
  <c r="G21" i="25"/>
  <c r="G10" i="25"/>
  <c r="D21" i="25"/>
  <c r="B11" i="25"/>
  <c r="D11" i="25" s="1"/>
  <c r="F11" i="25"/>
  <c r="C11" i="25"/>
  <c r="E11" i="25"/>
  <c r="G22" i="25"/>
  <c r="F9" i="25"/>
  <c r="C9" i="25"/>
  <c r="D9" i="25" s="1"/>
  <c r="E9" i="25"/>
  <c r="B9" i="25"/>
  <c r="E23" i="25"/>
  <c r="C23" i="25"/>
  <c r="B23" i="25"/>
  <c r="D23" i="25" s="1"/>
  <c r="F23" i="25"/>
  <c r="D10" i="25"/>
  <c r="E19" i="24"/>
  <c r="B19" i="24"/>
  <c r="E9" i="24"/>
  <c r="B9" i="24"/>
  <c r="E13" i="24"/>
  <c r="B13" i="24"/>
  <c r="E15" i="24"/>
  <c r="B15" i="24"/>
  <c r="H15" i="24" s="1"/>
  <c r="B11" i="24"/>
  <c r="E11" i="24"/>
  <c r="G22" i="23"/>
  <c r="D18" i="23"/>
  <c r="B9" i="23"/>
  <c r="D9" i="23" s="1"/>
  <c r="F9" i="23"/>
  <c r="E9" i="23"/>
  <c r="C9" i="23"/>
  <c r="C15" i="23"/>
  <c r="D15" i="23" s="1"/>
  <c r="B15" i="23"/>
  <c r="E15" i="23"/>
  <c r="F15" i="23"/>
  <c r="C19" i="23"/>
  <c r="B19" i="23"/>
  <c r="E19" i="23"/>
  <c r="F19" i="23"/>
  <c r="E23" i="23"/>
  <c r="G23" i="23" s="1"/>
  <c r="C23" i="23"/>
  <c r="B23" i="23"/>
  <c r="F23" i="23"/>
  <c r="D10" i="23"/>
  <c r="D14" i="23"/>
  <c r="G10" i="23"/>
  <c r="C17" i="23"/>
  <c r="B17" i="23"/>
  <c r="D17" i="23" s="1"/>
  <c r="E17" i="23"/>
  <c r="F17" i="23"/>
  <c r="B11" i="23"/>
  <c r="C11" i="23"/>
  <c r="F11" i="23"/>
  <c r="E11" i="23"/>
  <c r="D22" i="23"/>
  <c r="G14" i="23"/>
  <c r="H18" i="23"/>
  <c r="C13" i="23"/>
  <c r="B13" i="23"/>
  <c r="E13" i="23"/>
  <c r="F13" i="23"/>
  <c r="H14" i="23"/>
  <c r="H14" i="22"/>
  <c r="G10" i="22"/>
  <c r="H18" i="22"/>
  <c r="G17" i="22"/>
  <c r="D10" i="22"/>
  <c r="D17" i="22"/>
  <c r="F9" i="22"/>
  <c r="E9" i="22"/>
  <c r="G9" i="22" s="1"/>
  <c r="C9" i="22"/>
  <c r="B9" i="22"/>
  <c r="G14" i="22"/>
  <c r="C19" i="22"/>
  <c r="B19" i="22"/>
  <c r="F19" i="22"/>
  <c r="H19" i="22" s="1"/>
  <c r="E19" i="22"/>
  <c r="C15" i="22"/>
  <c r="B15" i="22"/>
  <c r="F15" i="22"/>
  <c r="E15" i="22"/>
  <c r="D18" i="22"/>
  <c r="G22" i="22"/>
  <c r="D14" i="22"/>
  <c r="H17" i="22"/>
  <c r="C21" i="22"/>
  <c r="B21" i="22"/>
  <c r="F21" i="22"/>
  <c r="E21" i="22"/>
  <c r="E23" i="22"/>
  <c r="C23" i="22"/>
  <c r="D23" i="22" s="1"/>
  <c r="B23" i="22"/>
  <c r="F23" i="22"/>
  <c r="B11" i="22"/>
  <c r="F11" i="22"/>
  <c r="G11" i="22" s="1"/>
  <c r="E11" i="22"/>
  <c r="C11" i="22"/>
  <c r="D11" i="22" s="1"/>
  <c r="D22" i="21"/>
  <c r="D21" i="21"/>
  <c r="G21" i="21"/>
  <c r="G22" i="21"/>
  <c r="H14" i="21"/>
  <c r="C15" i="21"/>
  <c r="B15" i="21"/>
  <c r="F15" i="21"/>
  <c r="G15" i="21" s="1"/>
  <c r="E15" i="21"/>
  <c r="E23" i="21"/>
  <c r="C23" i="21"/>
  <c r="B23" i="21"/>
  <c r="F23" i="21"/>
  <c r="D18" i="21"/>
  <c r="F9" i="21"/>
  <c r="E9" i="21"/>
  <c r="G9" i="21" s="1"/>
  <c r="C9" i="21"/>
  <c r="B9" i="21"/>
  <c r="C17" i="21"/>
  <c r="B17" i="21"/>
  <c r="F17" i="21"/>
  <c r="E17" i="21"/>
  <c r="G18" i="21"/>
  <c r="H18" i="21"/>
  <c r="C19" i="21"/>
  <c r="B19" i="21"/>
  <c r="F19" i="21"/>
  <c r="E19" i="21"/>
  <c r="B11" i="21"/>
  <c r="F11" i="21"/>
  <c r="E11" i="21"/>
  <c r="C11" i="21"/>
  <c r="D11" i="21" s="1"/>
  <c r="G24" i="5"/>
  <c r="H14" i="19"/>
  <c r="G22" i="19"/>
  <c r="G18" i="19"/>
  <c r="G14" i="19"/>
  <c r="H18" i="19"/>
  <c r="G10" i="19"/>
  <c r="C19" i="19"/>
  <c r="B19" i="19"/>
  <c r="F19" i="19"/>
  <c r="E19" i="19"/>
  <c r="B11" i="19"/>
  <c r="E11" i="19"/>
  <c r="C11" i="19"/>
  <c r="F11" i="19"/>
  <c r="G11" i="19" s="1"/>
  <c r="C15" i="19"/>
  <c r="B15" i="19"/>
  <c r="F15" i="19"/>
  <c r="E15" i="19"/>
  <c r="E23" i="19"/>
  <c r="C23" i="19"/>
  <c r="D23" i="19" s="1"/>
  <c r="B23" i="19"/>
  <c r="F23" i="19"/>
  <c r="D18" i="19"/>
  <c r="G13" i="19"/>
  <c r="D14" i="19"/>
  <c r="F9" i="19"/>
  <c r="E9" i="19"/>
  <c r="C9" i="19"/>
  <c r="D9" i="19" s="1"/>
  <c r="B9" i="19"/>
  <c r="H13" i="19"/>
  <c r="D21" i="19"/>
  <c r="G21" i="19"/>
  <c r="D22" i="19"/>
  <c r="C17" i="19"/>
  <c r="B17" i="19"/>
  <c r="F17" i="19"/>
  <c r="G17" i="19" s="1"/>
  <c r="E17" i="19"/>
  <c r="D10" i="19"/>
  <c r="B11" i="18"/>
  <c r="E11" i="18"/>
  <c r="B21" i="18"/>
  <c r="E21" i="18"/>
  <c r="B13" i="18"/>
  <c r="E13" i="18"/>
  <c r="B9" i="18"/>
  <c r="E9" i="18"/>
  <c r="B19" i="18"/>
  <c r="E19" i="18"/>
  <c r="H19" i="18" s="1"/>
  <c r="H13" i="17"/>
  <c r="H14" i="17"/>
  <c r="E15" i="17"/>
  <c r="B15" i="17"/>
  <c r="H15" i="17"/>
  <c r="E9" i="17"/>
  <c r="B9" i="17"/>
  <c r="B11" i="17"/>
  <c r="E11" i="17"/>
  <c r="H18" i="16"/>
  <c r="E21" i="16"/>
  <c r="B21" i="16"/>
  <c r="E15" i="16"/>
  <c r="B15" i="16"/>
  <c r="E19" i="16"/>
  <c r="B19" i="16"/>
  <c r="B11" i="16"/>
  <c r="E11" i="16"/>
  <c r="B9" i="16"/>
  <c r="E9" i="16"/>
  <c r="B21" i="15"/>
  <c r="E21" i="15"/>
  <c r="E17" i="15"/>
  <c r="B17" i="15"/>
  <c r="E15" i="15"/>
  <c r="B15" i="15"/>
  <c r="E13" i="15"/>
  <c r="B13" i="15"/>
  <c r="E19" i="15"/>
  <c r="H19" i="15" s="1"/>
  <c r="B19" i="15"/>
  <c r="E21" i="14"/>
  <c r="B21" i="14"/>
  <c r="B9" i="14"/>
  <c r="E9" i="14"/>
  <c r="E13" i="14"/>
  <c r="B13" i="14"/>
  <c r="B11" i="14"/>
  <c r="E11" i="14"/>
  <c r="E15" i="14"/>
  <c r="B15" i="14"/>
  <c r="H15" i="14" s="1"/>
  <c r="H15" i="13"/>
  <c r="B9" i="13"/>
  <c r="E9" i="13"/>
  <c r="B11" i="12"/>
  <c r="E11" i="12"/>
  <c r="E15" i="12"/>
  <c r="B15" i="12"/>
  <c r="H15" i="12" s="1"/>
  <c r="B9" i="12"/>
  <c r="E9" i="12"/>
  <c r="E21" i="11"/>
  <c r="B21" i="11"/>
  <c r="B9" i="11"/>
  <c r="E9" i="11"/>
  <c r="B11" i="11"/>
  <c r="E11" i="11"/>
  <c r="B18" i="10"/>
  <c r="E10" i="10"/>
  <c r="B10" i="10"/>
  <c r="A9" i="10"/>
  <c r="A11" i="10"/>
  <c r="A23" i="10"/>
  <c r="B23" i="10" s="1"/>
  <c r="B14" i="10"/>
  <c r="A15" i="10"/>
  <c r="E14" i="10"/>
  <c r="A13" i="10"/>
  <c r="D8" i="9"/>
  <c r="A18" i="9"/>
  <c r="C20" i="9"/>
  <c r="A10" i="9"/>
  <c r="B10" i="9" s="1"/>
  <c r="D10" i="9" s="1"/>
  <c r="A11" i="9"/>
  <c r="F11" i="9" s="1"/>
  <c r="D24" i="9"/>
  <c r="C12" i="9"/>
  <c r="G24" i="9"/>
  <c r="A9" i="9"/>
  <c r="E20" i="9"/>
  <c r="C10" i="9"/>
  <c r="F12" i="9"/>
  <c r="G12" i="9" s="1"/>
  <c r="B16" i="9"/>
  <c r="F20" i="9"/>
  <c r="E12" i="9"/>
  <c r="A14" i="9"/>
  <c r="A13" i="9" s="1"/>
  <c r="C16" i="9"/>
  <c r="H16" i="9"/>
  <c r="A22" i="9"/>
  <c r="A21" i="9" s="1"/>
  <c r="F10" i="9"/>
  <c r="E16" i="9"/>
  <c r="G16" i="9"/>
  <c r="G24" i="8"/>
  <c r="G8" i="8"/>
  <c r="D8" i="8"/>
  <c r="A18" i="8"/>
  <c r="B18" i="8"/>
  <c r="C20" i="8"/>
  <c r="A10" i="8"/>
  <c r="A11" i="8"/>
  <c r="B11" i="8"/>
  <c r="D24" i="8"/>
  <c r="C12" i="8"/>
  <c r="E20" i="8"/>
  <c r="E12" i="8"/>
  <c r="F12" i="8"/>
  <c r="B16" i="8"/>
  <c r="F20" i="8"/>
  <c r="A14" i="8"/>
  <c r="E14" i="8" s="1"/>
  <c r="C16" i="8"/>
  <c r="H16" i="8" s="1"/>
  <c r="A22" i="8"/>
  <c r="A21" i="8"/>
  <c r="E16" i="8"/>
  <c r="G16" i="8" s="1"/>
  <c r="G8" i="7"/>
  <c r="D8" i="7"/>
  <c r="A18" i="7"/>
  <c r="A19" i="7" s="1"/>
  <c r="C20" i="7"/>
  <c r="D20" i="7"/>
  <c r="D24" i="7"/>
  <c r="A9" i="7"/>
  <c r="C9" i="7" s="1"/>
  <c r="B10" i="7"/>
  <c r="C10" i="7"/>
  <c r="E20" i="7"/>
  <c r="C12" i="7"/>
  <c r="D12" i="7" s="1"/>
  <c r="E12" i="7"/>
  <c r="F12" i="7"/>
  <c r="B16" i="7"/>
  <c r="F20" i="7"/>
  <c r="E10" i="7"/>
  <c r="A14" i="7"/>
  <c r="A13" i="7"/>
  <c r="C13" i="7" s="1"/>
  <c r="C16" i="7"/>
  <c r="D16" i="7" s="1"/>
  <c r="A22" i="7"/>
  <c r="A21" i="7" s="1"/>
  <c r="F10" i="7"/>
  <c r="G10" i="7"/>
  <c r="F18" i="7"/>
  <c r="E16" i="7"/>
  <c r="E16" i="6"/>
  <c r="F16" i="6"/>
  <c r="H16" i="6" s="1"/>
  <c r="D24" i="6"/>
  <c r="A14" i="6"/>
  <c r="F14" i="6" s="1"/>
  <c r="B12" i="6"/>
  <c r="A10" i="6"/>
  <c r="C12" i="6"/>
  <c r="A18" i="6"/>
  <c r="C20" i="6"/>
  <c r="E20" i="6"/>
  <c r="B16" i="6"/>
  <c r="D16" i="6" s="1"/>
  <c r="F20" i="6"/>
  <c r="E12" i="6"/>
  <c r="F12" i="6"/>
  <c r="G12" i="6" s="1"/>
  <c r="A22" i="6"/>
  <c r="G8" i="5"/>
  <c r="D8" i="5"/>
  <c r="D24" i="5"/>
  <c r="A10" i="5"/>
  <c r="C12" i="5"/>
  <c r="C20" i="5"/>
  <c r="E20" i="5"/>
  <c r="E12" i="5"/>
  <c r="F12" i="5"/>
  <c r="F20" i="5"/>
  <c r="A22" i="5"/>
  <c r="A21" i="5" s="1"/>
  <c r="E20" i="2"/>
  <c r="G20" i="2" s="1"/>
  <c r="B12" i="2"/>
  <c r="D12" i="2" s="1"/>
  <c r="D8" i="2"/>
  <c r="E12" i="2"/>
  <c r="B16" i="2"/>
  <c r="F12" i="2"/>
  <c r="G12" i="2" s="1"/>
  <c r="D24" i="2"/>
  <c r="E16" i="2"/>
  <c r="G16" i="2" s="1"/>
  <c r="F20" i="2"/>
  <c r="C23" i="2"/>
  <c r="B20" i="2"/>
  <c r="D20" i="2" s="1"/>
  <c r="C16" i="2"/>
  <c r="F22" i="2"/>
  <c r="C22" i="2"/>
  <c r="C20" i="2"/>
  <c r="D8" i="4"/>
  <c r="D24" i="4"/>
  <c r="A18" i="4"/>
  <c r="A17" i="4" s="1"/>
  <c r="C20" i="4"/>
  <c r="E20" i="4"/>
  <c r="G20" i="4" s="1"/>
  <c r="B16" i="4"/>
  <c r="F20" i="4"/>
  <c r="C16" i="4"/>
  <c r="A22" i="4"/>
  <c r="A21" i="4" s="1"/>
  <c r="E16" i="4"/>
  <c r="G16" i="4"/>
  <c r="B22" i="2"/>
  <c r="D22" i="2" s="1"/>
  <c r="E22" i="2"/>
  <c r="A14" i="2"/>
  <c r="A21" i="2"/>
  <c r="A18" i="2"/>
  <c r="A10" i="2"/>
  <c r="H15" i="29"/>
  <c r="H15" i="28"/>
  <c r="H19" i="28"/>
  <c r="H19" i="27"/>
  <c r="H13" i="27"/>
  <c r="H17" i="26"/>
  <c r="H13" i="24"/>
  <c r="D13" i="23"/>
  <c r="G11" i="21"/>
  <c r="G19" i="19"/>
  <c r="D20" i="9"/>
  <c r="H20" i="9"/>
  <c r="A19" i="9"/>
  <c r="D12" i="9"/>
  <c r="H20" i="8"/>
  <c r="F18" i="8"/>
  <c r="E18" i="8"/>
  <c r="C18" i="8"/>
  <c r="D18" i="8"/>
  <c r="A17" i="8"/>
  <c r="F17" i="8"/>
  <c r="A19" i="8"/>
  <c r="E10" i="8"/>
  <c r="B10" i="8"/>
  <c r="F10" i="8"/>
  <c r="G10" i="8" s="1"/>
  <c r="A9" i="8"/>
  <c r="D12" i="8"/>
  <c r="H12" i="8"/>
  <c r="C10" i="8"/>
  <c r="D10" i="8"/>
  <c r="G12" i="8"/>
  <c r="C11" i="8"/>
  <c r="D11" i="8" s="1"/>
  <c r="F11" i="8"/>
  <c r="H13" i="18"/>
  <c r="H15" i="16"/>
  <c r="H12" i="6"/>
  <c r="D20" i="6"/>
  <c r="H20" i="6"/>
  <c r="A17" i="6"/>
  <c r="C17" i="6"/>
  <c r="H15" i="15"/>
  <c r="H13" i="15"/>
  <c r="H14" i="10"/>
  <c r="H20" i="2"/>
  <c r="H12" i="2"/>
  <c r="D16" i="2"/>
  <c r="H16" i="2"/>
  <c r="H15" i="27"/>
  <c r="H19" i="26"/>
  <c r="G23" i="25"/>
  <c r="G9" i="25"/>
  <c r="G11" i="25"/>
  <c r="H19" i="24"/>
  <c r="H13" i="23"/>
  <c r="D23" i="23"/>
  <c r="G19" i="23"/>
  <c r="G11" i="23"/>
  <c r="D19" i="23"/>
  <c r="G9" i="23"/>
  <c r="G17" i="23"/>
  <c r="G13" i="23"/>
  <c r="H17" i="23"/>
  <c r="D11" i="23"/>
  <c r="H19" i="23"/>
  <c r="G15" i="23"/>
  <c r="D19" i="22"/>
  <c r="G21" i="22"/>
  <c r="G15" i="22"/>
  <c r="G23" i="22"/>
  <c r="D15" i="22"/>
  <c r="D21" i="22"/>
  <c r="H15" i="22"/>
  <c r="G19" i="22"/>
  <c r="D9" i="22"/>
  <c r="D19" i="21"/>
  <c r="D9" i="21"/>
  <c r="H15" i="21"/>
  <c r="D23" i="21"/>
  <c r="G19" i="21"/>
  <c r="G17" i="21"/>
  <c r="D17" i="21"/>
  <c r="H19" i="21"/>
  <c r="H17" i="21"/>
  <c r="G23" i="21"/>
  <c r="D15" i="21"/>
  <c r="D20" i="5"/>
  <c r="H20" i="5"/>
  <c r="D12" i="5"/>
  <c r="H12" i="5"/>
  <c r="G23" i="19"/>
  <c r="D15" i="19"/>
  <c r="H19" i="19"/>
  <c r="D17" i="19"/>
  <c r="G9" i="19"/>
  <c r="H15" i="19"/>
  <c r="D19" i="19"/>
  <c r="D11" i="19"/>
  <c r="G15" i="19"/>
  <c r="H19" i="16"/>
  <c r="H17" i="15"/>
  <c r="H13" i="14"/>
  <c r="B15" i="10"/>
  <c r="E15" i="10"/>
  <c r="E11" i="10"/>
  <c r="B11" i="10"/>
  <c r="E9" i="10"/>
  <c r="B9" i="10"/>
  <c r="E13" i="10"/>
  <c r="B13" i="10"/>
  <c r="H13" i="10" s="1"/>
  <c r="F19" i="9"/>
  <c r="E18" i="9"/>
  <c r="D16" i="9"/>
  <c r="C18" i="9"/>
  <c r="D18" i="9"/>
  <c r="B18" i="9"/>
  <c r="F18" i="9"/>
  <c r="G18" i="9" s="1"/>
  <c r="A17" i="9"/>
  <c r="C14" i="9"/>
  <c r="E14" i="9"/>
  <c r="B14" i="9"/>
  <c r="A15" i="9"/>
  <c r="F14" i="9"/>
  <c r="G14" i="9" s="1"/>
  <c r="G20" i="9"/>
  <c r="F9" i="9"/>
  <c r="E9" i="9"/>
  <c r="B9" i="9"/>
  <c r="C9" i="9"/>
  <c r="C22" i="9"/>
  <c r="B22" i="9"/>
  <c r="A23" i="9"/>
  <c r="F22" i="9"/>
  <c r="E22" i="9"/>
  <c r="E11" i="8"/>
  <c r="D16" i="8"/>
  <c r="C21" i="8"/>
  <c r="B21" i="8"/>
  <c r="F21" i="8"/>
  <c r="E21" i="8"/>
  <c r="B14" i="8"/>
  <c r="G20" i="8"/>
  <c r="E17" i="8"/>
  <c r="B17" i="8"/>
  <c r="F9" i="8"/>
  <c r="G9" i="8" s="1"/>
  <c r="E9" i="8"/>
  <c r="C9" i="8"/>
  <c r="B9" i="8"/>
  <c r="C22" i="8"/>
  <c r="B22" i="8"/>
  <c r="A23" i="8"/>
  <c r="F22" i="8"/>
  <c r="E22" i="8"/>
  <c r="G22" i="8" s="1"/>
  <c r="D10" i="7"/>
  <c r="C14" i="7"/>
  <c r="B14" i="7"/>
  <c r="A15" i="7"/>
  <c r="E14" i="7"/>
  <c r="F14" i="7"/>
  <c r="G20" i="7"/>
  <c r="C22" i="7"/>
  <c r="B22" i="7"/>
  <c r="D22" i="7" s="1"/>
  <c r="A23" i="7"/>
  <c r="F22" i="7"/>
  <c r="E22" i="7"/>
  <c r="G12" i="7"/>
  <c r="E9" i="7"/>
  <c r="G20" i="6"/>
  <c r="G16" i="6"/>
  <c r="E17" i="6"/>
  <c r="E10" i="6"/>
  <c r="C10" i="6"/>
  <c r="A11" i="6"/>
  <c r="F10" i="6"/>
  <c r="B10" i="6"/>
  <c r="D10" i="6" s="1"/>
  <c r="A9" i="6"/>
  <c r="C22" i="6"/>
  <c r="B22" i="6"/>
  <c r="A21" i="6"/>
  <c r="A23" i="6"/>
  <c r="F22" i="6"/>
  <c r="E22" i="6"/>
  <c r="A19" i="6"/>
  <c r="F18" i="6"/>
  <c r="E18" i="6"/>
  <c r="C18" i="6"/>
  <c r="B18" i="6"/>
  <c r="D12" i="6"/>
  <c r="C22" i="5"/>
  <c r="B22" i="5"/>
  <c r="A23" i="5"/>
  <c r="F22" i="5"/>
  <c r="E22" i="5"/>
  <c r="G20" i="5"/>
  <c r="G12" i="5"/>
  <c r="A11" i="5"/>
  <c r="F10" i="5"/>
  <c r="E10" i="5"/>
  <c r="G10" i="5" s="1"/>
  <c r="C10" i="5"/>
  <c r="B10" i="5"/>
  <c r="A9" i="5"/>
  <c r="G22" i="2"/>
  <c r="F10" i="2"/>
  <c r="C10" i="2"/>
  <c r="D10" i="2" s="1"/>
  <c r="E10" i="2"/>
  <c r="G10" i="2" s="1"/>
  <c r="B10" i="2"/>
  <c r="A19" i="2"/>
  <c r="F18" i="2"/>
  <c r="G18" i="2" s="1"/>
  <c r="C18" i="2"/>
  <c r="E18" i="2"/>
  <c r="B18" i="2"/>
  <c r="C21" i="2"/>
  <c r="D21" i="2" s="1"/>
  <c r="F21" i="2"/>
  <c r="A15" i="2"/>
  <c r="E14" i="2"/>
  <c r="B14" i="2"/>
  <c r="F14" i="2"/>
  <c r="C14" i="2"/>
  <c r="A19" i="4"/>
  <c r="C19" i="4" s="1"/>
  <c r="F18" i="4"/>
  <c r="E18" i="4"/>
  <c r="C18" i="4"/>
  <c r="B18" i="4"/>
  <c r="D16" i="4"/>
  <c r="C22" i="4"/>
  <c r="B22" i="4"/>
  <c r="A23" i="4"/>
  <c r="F22" i="4"/>
  <c r="E22" i="4"/>
  <c r="E21" i="2"/>
  <c r="B21" i="2"/>
  <c r="A13" i="2"/>
  <c r="A17" i="2"/>
  <c r="A9" i="2"/>
  <c r="A11" i="2"/>
  <c r="F17" i="9"/>
  <c r="G17" i="9" s="1"/>
  <c r="B19" i="9"/>
  <c r="E19" i="9"/>
  <c r="G19" i="9" s="1"/>
  <c r="C19" i="9"/>
  <c r="H19" i="9" s="1"/>
  <c r="H14" i="9"/>
  <c r="H18" i="9"/>
  <c r="G9" i="9"/>
  <c r="G11" i="8"/>
  <c r="H18" i="8"/>
  <c r="C17" i="8"/>
  <c r="H17" i="8" s="1"/>
  <c r="G18" i="8"/>
  <c r="C19" i="8"/>
  <c r="B19" i="8"/>
  <c r="F19" i="8"/>
  <c r="G19" i="8" s="1"/>
  <c r="E19" i="8"/>
  <c r="H18" i="6"/>
  <c r="F17" i="6"/>
  <c r="H17" i="6" s="1"/>
  <c r="B17" i="6"/>
  <c r="H15" i="10"/>
  <c r="H14" i="2"/>
  <c r="H18" i="2"/>
  <c r="D22" i="9"/>
  <c r="B17" i="9"/>
  <c r="C17" i="9"/>
  <c r="E17" i="9"/>
  <c r="D9" i="9"/>
  <c r="E15" i="9"/>
  <c r="C15" i="9"/>
  <c r="B15" i="9"/>
  <c r="F15" i="9"/>
  <c r="D14" i="9"/>
  <c r="G22" i="9"/>
  <c r="E23" i="9"/>
  <c r="C23" i="9"/>
  <c r="D23" i="9" s="1"/>
  <c r="B23" i="9"/>
  <c r="F23" i="9"/>
  <c r="D22" i="8"/>
  <c r="G17" i="8"/>
  <c r="D9" i="8"/>
  <c r="G21" i="8"/>
  <c r="D21" i="8"/>
  <c r="E23" i="8"/>
  <c r="G23" i="8" s="1"/>
  <c r="C23" i="8"/>
  <c r="B23" i="8"/>
  <c r="F23" i="8"/>
  <c r="D14" i="7"/>
  <c r="G14" i="7"/>
  <c r="G22" i="7"/>
  <c r="E23" i="7"/>
  <c r="G23" i="7" s="1"/>
  <c r="C23" i="7"/>
  <c r="B23" i="7"/>
  <c r="F23" i="7"/>
  <c r="E15" i="7"/>
  <c r="C15" i="7"/>
  <c r="B15" i="7"/>
  <c r="F15" i="7"/>
  <c r="G15" i="7"/>
  <c r="G10" i="6"/>
  <c r="G18" i="6"/>
  <c r="E9" i="6"/>
  <c r="C9" i="6"/>
  <c r="F9" i="6"/>
  <c r="G9" i="6" s="1"/>
  <c r="B9" i="6"/>
  <c r="D18" i="6"/>
  <c r="G22" i="6"/>
  <c r="F11" i="6"/>
  <c r="E11" i="6"/>
  <c r="C11" i="6"/>
  <c r="B11" i="6"/>
  <c r="E23" i="6"/>
  <c r="C23" i="6"/>
  <c r="B23" i="6"/>
  <c r="F23" i="6"/>
  <c r="F19" i="6"/>
  <c r="E19" i="6"/>
  <c r="C19" i="6"/>
  <c r="B19" i="6"/>
  <c r="C21" i="6"/>
  <c r="D21" i="6" s="1"/>
  <c r="B21" i="6"/>
  <c r="F21" i="6"/>
  <c r="E21" i="6"/>
  <c r="D17" i="6"/>
  <c r="D22" i="6"/>
  <c r="D22" i="5"/>
  <c r="F11" i="5"/>
  <c r="G11" i="5" s="1"/>
  <c r="E11" i="5"/>
  <c r="C11" i="5"/>
  <c r="B11" i="5"/>
  <c r="E9" i="5"/>
  <c r="G9" i="5" s="1"/>
  <c r="C9" i="5"/>
  <c r="B9" i="5"/>
  <c r="F9" i="5"/>
  <c r="G22" i="5"/>
  <c r="E23" i="5"/>
  <c r="C23" i="5"/>
  <c r="B23" i="5"/>
  <c r="F23" i="5"/>
  <c r="G23" i="5" s="1"/>
  <c r="D10" i="5"/>
  <c r="E19" i="2"/>
  <c r="B19" i="2"/>
  <c r="C19" i="2"/>
  <c r="H19" i="2" s="1"/>
  <c r="F19" i="2"/>
  <c r="G19" i="2" s="1"/>
  <c r="G21" i="2"/>
  <c r="E15" i="2"/>
  <c r="B15" i="2"/>
  <c r="C15" i="2"/>
  <c r="F15" i="2"/>
  <c r="H15" i="2" s="1"/>
  <c r="E11" i="2"/>
  <c r="F11" i="2"/>
  <c r="G11" i="2" s="1"/>
  <c r="B11" i="2"/>
  <c r="C11" i="2"/>
  <c r="C9" i="2"/>
  <c r="F9" i="2"/>
  <c r="B9" i="2"/>
  <c r="D9" i="2" s="1"/>
  <c r="E9" i="2"/>
  <c r="C17" i="2"/>
  <c r="H17" i="2" s="1"/>
  <c r="F17" i="2"/>
  <c r="E17" i="2"/>
  <c r="B17" i="2"/>
  <c r="B13" i="2"/>
  <c r="D13" i="2" s="1"/>
  <c r="E13" i="2"/>
  <c r="F13" i="2"/>
  <c r="G13" i="2" s="1"/>
  <c r="C13" i="2"/>
  <c r="H13" i="2" s="1"/>
  <c r="D14" i="2"/>
  <c r="G14" i="2"/>
  <c r="D18" i="2"/>
  <c r="D22" i="4"/>
  <c r="D18" i="4"/>
  <c r="G18" i="4"/>
  <c r="G22" i="4"/>
  <c r="E23" i="4"/>
  <c r="C23" i="4"/>
  <c r="B23" i="4"/>
  <c r="F23" i="4"/>
  <c r="G23" i="4"/>
  <c r="D17" i="9"/>
  <c r="H17" i="9"/>
  <c r="D19" i="9"/>
  <c r="G15" i="9"/>
  <c r="H15" i="9"/>
  <c r="D19" i="8"/>
  <c r="D17" i="8"/>
  <c r="G17" i="6"/>
  <c r="H19" i="6"/>
  <c r="D19" i="2"/>
  <c r="G9" i="2"/>
  <c r="D15" i="2"/>
  <c r="D15" i="9"/>
  <c r="G23" i="9"/>
  <c r="D23" i="8"/>
  <c r="D15" i="7"/>
  <c r="D23" i="7"/>
  <c r="G23" i="6"/>
  <c r="G11" i="6"/>
  <c r="G21" i="6"/>
  <c r="D23" i="6"/>
  <c r="D19" i="6"/>
  <c r="D11" i="6"/>
  <c r="D9" i="6"/>
  <c r="G19" i="6"/>
  <c r="D23" i="5"/>
  <c r="D11" i="5"/>
  <c r="D9" i="5"/>
  <c r="G17" i="2"/>
  <c r="D11" i="2"/>
  <c r="G15" i="2"/>
  <c r="D23" i="4"/>
  <c r="C21" i="4" l="1"/>
  <c r="B21" i="4"/>
  <c r="F21" i="4"/>
  <c r="G21" i="4" s="1"/>
  <c r="E21" i="4"/>
  <c r="B21" i="5"/>
  <c r="F21" i="5"/>
  <c r="E21" i="5"/>
  <c r="C21" i="5"/>
  <c r="H14" i="4"/>
  <c r="C14" i="4"/>
  <c r="B14" i="4"/>
  <c r="A15" i="4"/>
  <c r="F14" i="4"/>
  <c r="G14" i="4" s="1"/>
  <c r="A13" i="4"/>
  <c r="E14" i="4"/>
  <c r="E19" i="10"/>
  <c r="H19" i="10" s="1"/>
  <c r="B19" i="10"/>
  <c r="E21" i="9"/>
  <c r="C21" i="9"/>
  <c r="B21" i="9"/>
  <c r="F21" i="9"/>
  <c r="F11" i="7"/>
  <c r="E11" i="7"/>
  <c r="B11" i="7"/>
  <c r="C11" i="7"/>
  <c r="B13" i="9"/>
  <c r="F13" i="9"/>
  <c r="E13" i="9"/>
  <c r="C13" i="9"/>
  <c r="D13" i="9" s="1"/>
  <c r="B17" i="4"/>
  <c r="C17" i="4"/>
  <c r="F17" i="4"/>
  <c r="G17" i="4" s="1"/>
  <c r="E17" i="4"/>
  <c r="C21" i="7"/>
  <c r="D21" i="7" s="1"/>
  <c r="B21" i="7"/>
  <c r="F21" i="7"/>
  <c r="G21" i="7" s="1"/>
  <c r="E21" i="7"/>
  <c r="E19" i="7"/>
  <c r="C19" i="7"/>
  <c r="F19" i="7"/>
  <c r="G19" i="7" s="1"/>
  <c r="B19" i="7"/>
  <c r="E17" i="16"/>
  <c r="B17" i="16"/>
  <c r="H12" i="21"/>
  <c r="G12" i="21"/>
  <c r="E14" i="11"/>
  <c r="B14" i="11"/>
  <c r="E18" i="17"/>
  <c r="B18" i="17"/>
  <c r="H18" i="17" s="1"/>
  <c r="A17" i="17"/>
  <c r="D20" i="23"/>
  <c r="H20" i="23"/>
  <c r="A15" i="6"/>
  <c r="F9" i="7"/>
  <c r="G9" i="7" s="1"/>
  <c r="E13" i="7"/>
  <c r="C14" i="8"/>
  <c r="D14" i="8" s="1"/>
  <c r="H15" i="23"/>
  <c r="B14" i="6"/>
  <c r="C16" i="5"/>
  <c r="E16" i="5"/>
  <c r="H14" i="7"/>
  <c r="B22" i="10"/>
  <c r="E18" i="10"/>
  <c r="H17" i="16"/>
  <c r="H12" i="7"/>
  <c r="H13" i="16"/>
  <c r="E13" i="16"/>
  <c r="A15" i="18"/>
  <c r="E14" i="18"/>
  <c r="B14" i="18"/>
  <c r="H14" i="18" s="1"/>
  <c r="B13" i="21"/>
  <c r="D13" i="21" s="1"/>
  <c r="F13" i="21"/>
  <c r="E13" i="21"/>
  <c r="F13" i="39"/>
  <c r="G13" i="39" s="1"/>
  <c r="E13" i="39"/>
  <c r="B13" i="39"/>
  <c r="C13" i="39"/>
  <c r="D13" i="39" s="1"/>
  <c r="D17" i="2"/>
  <c r="F13" i="7"/>
  <c r="G13" i="7" s="1"/>
  <c r="H12" i="9"/>
  <c r="A14" i="5"/>
  <c r="A17" i="10"/>
  <c r="H16" i="4"/>
  <c r="B23" i="11"/>
  <c r="E23" i="11"/>
  <c r="E23" i="16"/>
  <c r="B23" i="16"/>
  <c r="H19" i="8"/>
  <c r="C14" i="6"/>
  <c r="D14" i="6" s="1"/>
  <c r="B13" i="7"/>
  <c r="D13" i="7" s="1"/>
  <c r="E23" i="10"/>
  <c r="H17" i="19"/>
  <c r="E14" i="6"/>
  <c r="G14" i="6" s="1"/>
  <c r="F12" i="4"/>
  <c r="F23" i="2"/>
  <c r="G23" i="2" s="1"/>
  <c r="C18" i="7"/>
  <c r="E10" i="9"/>
  <c r="G10" i="9" s="1"/>
  <c r="B11" i="9"/>
  <c r="A21" i="10"/>
  <c r="H16" i="7"/>
  <c r="H16" i="14"/>
  <c r="B10" i="15"/>
  <c r="A9" i="15"/>
  <c r="A11" i="15"/>
  <c r="E13" i="28"/>
  <c r="B13" i="28"/>
  <c r="E13" i="29"/>
  <c r="B13" i="29"/>
  <c r="D20" i="25"/>
  <c r="H20" i="25"/>
  <c r="H14" i="36"/>
  <c r="D14" i="36"/>
  <c r="A13" i="6"/>
  <c r="A13" i="8"/>
  <c r="E12" i="4"/>
  <c r="A10" i="4"/>
  <c r="B16" i="5"/>
  <c r="A18" i="5"/>
  <c r="H20" i="4"/>
  <c r="A13" i="11"/>
  <c r="H13" i="12"/>
  <c r="A11" i="13"/>
  <c r="E10" i="13"/>
  <c r="B10" i="13"/>
  <c r="G16" i="19"/>
  <c r="H16" i="19"/>
  <c r="E23" i="28"/>
  <c r="B23" i="28"/>
  <c r="H17" i="36"/>
  <c r="D17" i="36"/>
  <c r="E13" i="41"/>
  <c r="B13" i="41"/>
  <c r="D16" i="36"/>
  <c r="H16" i="36"/>
  <c r="B19" i="4"/>
  <c r="D19" i="4" s="1"/>
  <c r="B9" i="7"/>
  <c r="D9" i="7" s="1"/>
  <c r="F14" i="8"/>
  <c r="G14" i="8" s="1"/>
  <c r="E18" i="7"/>
  <c r="G18" i="7" s="1"/>
  <c r="B18" i="7"/>
  <c r="C11" i="9"/>
  <c r="D11" i="9" s="1"/>
  <c r="H20" i="7"/>
  <c r="H14" i="11"/>
  <c r="H18" i="14"/>
  <c r="A17" i="14"/>
  <c r="A19" i="14"/>
  <c r="E18" i="14"/>
  <c r="B21" i="41"/>
  <c r="E21" i="41"/>
  <c r="F21" i="36"/>
  <c r="E21" i="36"/>
  <c r="C21" i="36"/>
  <c r="D21" i="36" s="1"/>
  <c r="B21" i="36"/>
  <c r="H13" i="7"/>
  <c r="E19" i="4"/>
  <c r="A15" i="8"/>
  <c r="H18" i="10"/>
  <c r="B23" i="2"/>
  <c r="D23" i="2" s="1"/>
  <c r="H18" i="4"/>
  <c r="C12" i="4"/>
  <c r="A17" i="7"/>
  <c r="E11" i="9"/>
  <c r="G11" i="9" s="1"/>
  <c r="A15" i="11"/>
  <c r="B23" i="15"/>
  <c r="E23" i="15"/>
  <c r="C13" i="22"/>
  <c r="B13" i="22"/>
  <c r="F13" i="22"/>
  <c r="G13" i="22" s="1"/>
  <c r="E13" i="22"/>
  <c r="A11" i="28"/>
  <c r="A9" i="28"/>
  <c r="E10" i="28"/>
  <c r="B19" i="37"/>
  <c r="E19" i="37"/>
  <c r="H19" i="37"/>
  <c r="G10" i="36"/>
  <c r="I32" i="36"/>
  <c r="I34" i="36" s="1"/>
  <c r="I36" i="36" s="1"/>
  <c r="F19" i="4"/>
  <c r="G19" i="4" s="1"/>
  <c r="H15" i="7"/>
  <c r="H18" i="7"/>
  <c r="I32" i="2"/>
  <c r="I34" i="2" s="1"/>
  <c r="I36" i="2" s="1"/>
  <c r="B12" i="4"/>
  <c r="F16" i="5"/>
  <c r="G16" i="5" s="1"/>
  <c r="A19" i="17"/>
  <c r="A23" i="18"/>
  <c r="E22" i="18"/>
  <c r="B22" i="18"/>
  <c r="B21" i="23"/>
  <c r="D21" i="23" s="1"/>
  <c r="F21" i="23"/>
  <c r="E21" i="23"/>
  <c r="E13" i="26"/>
  <c r="B13" i="26"/>
  <c r="H13" i="55"/>
  <c r="B19" i="29"/>
  <c r="H19" i="29" s="1"/>
  <c r="A9" i="29"/>
  <c r="B16" i="11"/>
  <c r="B20" i="13"/>
  <c r="H20" i="13" s="1"/>
  <c r="B16" i="25"/>
  <c r="D16" i="25" s="1"/>
  <c r="E16" i="25"/>
  <c r="C12" i="23"/>
  <c r="H19" i="36"/>
  <c r="H13" i="37"/>
  <c r="B9" i="42"/>
  <c r="A15" i="39"/>
  <c r="A15" i="41"/>
  <c r="B10" i="42"/>
  <c r="H20" i="39"/>
  <c r="H35" i="2"/>
  <c r="F32" i="29"/>
  <c r="H32" i="29" s="1"/>
  <c r="E10" i="55"/>
  <c r="E21" i="26"/>
  <c r="E20" i="12"/>
  <c r="H20" i="12" s="1"/>
  <c r="A18" i="12"/>
  <c r="H20" i="17"/>
  <c r="A22" i="17"/>
  <c r="C9" i="42"/>
  <c r="C14" i="39"/>
  <c r="E14" i="41"/>
  <c r="C10" i="42"/>
  <c r="H18" i="55"/>
  <c r="F32" i="36"/>
  <c r="H32" i="36" s="1"/>
  <c r="I32" i="62"/>
  <c r="I34" i="62" s="1"/>
  <c r="I36" i="62" s="1"/>
  <c r="E16" i="11"/>
  <c r="E20" i="17"/>
  <c r="A17" i="25"/>
  <c r="E15" i="37"/>
  <c r="I32" i="37" s="1"/>
  <c r="I34" i="37" s="1"/>
  <c r="I36" i="37" s="1"/>
  <c r="F27" i="23"/>
  <c r="E14" i="39"/>
  <c r="B14" i="41"/>
  <c r="H14" i="41" s="1"/>
  <c r="A11" i="42"/>
  <c r="A22" i="13"/>
  <c r="H17" i="42"/>
  <c r="H15" i="49"/>
  <c r="H15" i="40"/>
  <c r="H12" i="10"/>
  <c r="B21" i="39"/>
  <c r="B14" i="39"/>
  <c r="H35" i="41"/>
  <c r="G12" i="36"/>
  <c r="G16" i="39"/>
  <c r="H20" i="50"/>
  <c r="A18" i="11"/>
  <c r="A22" i="12"/>
  <c r="A18" i="13"/>
  <c r="A18" i="25"/>
  <c r="A14" i="25"/>
  <c r="F16" i="25"/>
  <c r="G16" i="25" s="1"/>
  <c r="C21" i="39"/>
  <c r="D21" i="39" s="1"/>
  <c r="F14" i="39"/>
  <c r="H20" i="40"/>
  <c r="B10" i="29"/>
  <c r="D19" i="39"/>
  <c r="E21" i="39"/>
  <c r="G21" i="39" s="1"/>
  <c r="F10" i="42"/>
  <c r="H33" i="36"/>
  <c r="H20" i="55"/>
  <c r="H12" i="40"/>
  <c r="H16" i="47"/>
  <c r="H13" i="62"/>
  <c r="B17" i="61"/>
  <c r="H17" i="61" s="1"/>
  <c r="H14" i="61"/>
  <c r="E19" i="61"/>
  <c r="B19" i="61"/>
  <c r="E15" i="61"/>
  <c r="B15" i="61"/>
  <c r="E9" i="61"/>
  <c r="B9" i="61"/>
  <c r="B11" i="61"/>
  <c r="E11" i="61"/>
  <c r="H14" i="60"/>
  <c r="H18" i="60"/>
  <c r="B17" i="60"/>
  <c r="E17" i="60"/>
  <c r="B13" i="60"/>
  <c r="H13" i="60" s="1"/>
  <c r="B15" i="60"/>
  <c r="E15" i="60"/>
  <c r="B19" i="60"/>
  <c r="E19" i="60"/>
  <c r="H13" i="61"/>
  <c r="E21" i="58"/>
  <c r="B13" i="58"/>
  <c r="H13" i="58" s="1"/>
  <c r="H18" i="58"/>
  <c r="E23" i="58"/>
  <c r="B23" i="58"/>
  <c r="E9" i="58"/>
  <c r="B9" i="58"/>
  <c r="E11" i="58"/>
  <c r="B11" i="58"/>
  <c r="H17" i="58"/>
  <c r="B13" i="56"/>
  <c r="H13" i="56" s="1"/>
  <c r="B15" i="56"/>
  <c r="H15" i="56" s="1"/>
  <c r="A11" i="56"/>
  <c r="A9" i="56"/>
  <c r="B10" i="56"/>
  <c r="E10" i="56"/>
  <c r="F35" i="56"/>
  <c r="B20" i="56"/>
  <c r="E12" i="56"/>
  <c r="H12" i="56" s="1"/>
  <c r="E20" i="56"/>
  <c r="A18" i="56"/>
  <c r="E27" i="56"/>
  <c r="A22" i="56"/>
  <c r="B22" i="55"/>
  <c r="A21" i="55"/>
  <c r="H14" i="55"/>
  <c r="H35" i="55"/>
  <c r="H17" i="55"/>
  <c r="B23" i="55"/>
  <c r="B19" i="55"/>
  <c r="H19" i="55" s="1"/>
  <c r="H33" i="55"/>
  <c r="H12" i="55"/>
  <c r="F32" i="55"/>
  <c r="H32" i="55" s="1"/>
  <c r="D27" i="55"/>
  <c r="A9" i="55"/>
  <c r="B16" i="55"/>
  <c r="H16" i="55" s="1"/>
  <c r="E22" i="54"/>
  <c r="E27" i="54"/>
  <c r="A14" i="54"/>
  <c r="A18" i="54"/>
  <c r="A17" i="54" s="1"/>
  <c r="A21" i="54"/>
  <c r="F33" i="54"/>
  <c r="A10" i="54"/>
  <c r="E16" i="54"/>
  <c r="F27" i="54"/>
  <c r="A23" i="54"/>
  <c r="B16" i="54"/>
  <c r="H16" i="54" s="1"/>
  <c r="B20" i="54"/>
  <c r="H20" i="54" s="1"/>
  <c r="B12" i="54"/>
  <c r="H12" i="54" s="1"/>
  <c r="B10" i="53"/>
  <c r="A11" i="53"/>
  <c r="E10" i="53"/>
  <c r="F33" i="53"/>
  <c r="B16" i="53"/>
  <c r="B9" i="53"/>
  <c r="D27" i="53"/>
  <c r="E16" i="53"/>
  <c r="A23" i="53"/>
  <c r="F35" i="53"/>
  <c r="A21" i="53"/>
  <c r="H12" i="53"/>
  <c r="B20" i="53"/>
  <c r="H20" i="53" s="1"/>
  <c r="B22" i="53"/>
  <c r="A14" i="53"/>
  <c r="A18" i="53"/>
  <c r="E14" i="52"/>
  <c r="E15" i="52"/>
  <c r="B15" i="52"/>
  <c r="F36" i="52"/>
  <c r="H36" i="52" s="1"/>
  <c r="H35" i="52"/>
  <c r="H31" i="52"/>
  <c r="F32" i="52"/>
  <c r="H32" i="52" s="1"/>
  <c r="B14" i="52"/>
  <c r="E12" i="52"/>
  <c r="H12" i="52" s="1"/>
  <c r="H20" i="52"/>
  <c r="A18" i="52"/>
  <c r="E20" i="52"/>
  <c r="D27" i="52"/>
  <c r="B16" i="52"/>
  <c r="H16" i="52" s="1"/>
  <c r="A22" i="52"/>
  <c r="E27" i="52"/>
  <c r="A13" i="52"/>
  <c r="A10" i="52"/>
  <c r="F27" i="52"/>
  <c r="H12" i="51"/>
  <c r="F36" i="51"/>
  <c r="H36" i="51" s="1"/>
  <c r="H35" i="51"/>
  <c r="E16" i="51"/>
  <c r="A10" i="51"/>
  <c r="B20" i="51"/>
  <c r="H20" i="51" s="1"/>
  <c r="A23" i="51"/>
  <c r="B22" i="51"/>
  <c r="D27" i="51"/>
  <c r="A18" i="51"/>
  <c r="A17" i="51" s="1"/>
  <c r="E20" i="51"/>
  <c r="A14" i="51"/>
  <c r="A21" i="51"/>
  <c r="F33" i="51"/>
  <c r="B16" i="51"/>
  <c r="H16" i="51" s="1"/>
  <c r="B15" i="50"/>
  <c r="H15" i="50" s="1"/>
  <c r="B14" i="50"/>
  <c r="H14" i="50" s="1"/>
  <c r="A17" i="50"/>
  <c r="E17" i="50" s="1"/>
  <c r="B22" i="50"/>
  <c r="H31" i="50"/>
  <c r="F32" i="50"/>
  <c r="H32" i="50" s="1"/>
  <c r="E23" i="50"/>
  <c r="B23" i="50"/>
  <c r="H35" i="50"/>
  <c r="F36" i="50"/>
  <c r="H36" i="50" s="1"/>
  <c r="F33" i="50"/>
  <c r="A19" i="50"/>
  <c r="B16" i="50"/>
  <c r="E22" i="50"/>
  <c r="E27" i="50"/>
  <c r="A21" i="50"/>
  <c r="E18" i="50"/>
  <c r="H18" i="50" s="1"/>
  <c r="A10" i="50"/>
  <c r="E16" i="50"/>
  <c r="B13" i="50"/>
  <c r="H13" i="50" s="1"/>
  <c r="H14" i="49"/>
  <c r="H31" i="49"/>
  <c r="F32" i="49"/>
  <c r="H32" i="49" s="1"/>
  <c r="H35" i="49"/>
  <c r="F36" i="49"/>
  <c r="H36" i="49" s="1"/>
  <c r="E12" i="49"/>
  <c r="H12" i="49" s="1"/>
  <c r="E20" i="49"/>
  <c r="H20" i="49" s="1"/>
  <c r="E27" i="49"/>
  <c r="A18" i="49"/>
  <c r="A10" i="49"/>
  <c r="A22" i="49"/>
  <c r="B16" i="49"/>
  <c r="H16" i="49" s="1"/>
  <c r="A17" i="48"/>
  <c r="E18" i="48"/>
  <c r="H18" i="48" s="1"/>
  <c r="A19" i="48"/>
  <c r="E13" i="48"/>
  <c r="B13" i="48"/>
  <c r="E14" i="48"/>
  <c r="B15" i="48"/>
  <c r="H15" i="48" s="1"/>
  <c r="B14" i="48"/>
  <c r="H14" i="48" s="1"/>
  <c r="A22" i="48"/>
  <c r="D27" i="48"/>
  <c r="H33" i="48"/>
  <c r="A10" i="48"/>
  <c r="B12" i="48"/>
  <c r="H12" i="48" s="1"/>
  <c r="B20" i="48"/>
  <c r="H20" i="48" s="1"/>
  <c r="B14" i="47"/>
  <c r="H12" i="47"/>
  <c r="E15" i="47"/>
  <c r="B15" i="47"/>
  <c r="A13" i="47"/>
  <c r="E14" i="47"/>
  <c r="A19" i="47"/>
  <c r="A17" i="47"/>
  <c r="B18" i="47"/>
  <c r="E18" i="47"/>
  <c r="E22" i="47"/>
  <c r="H33" i="47"/>
  <c r="A21" i="47"/>
  <c r="F35" i="47"/>
  <c r="F31" i="47"/>
  <c r="B20" i="47"/>
  <c r="H20" i="47" s="1"/>
  <c r="A23" i="47"/>
  <c r="E14" i="46"/>
  <c r="A15" i="46"/>
  <c r="A13" i="46"/>
  <c r="B14" i="46"/>
  <c r="B12" i="46"/>
  <c r="B20" i="46"/>
  <c r="F35" i="46"/>
  <c r="E12" i="46"/>
  <c r="E20" i="46"/>
  <c r="A18" i="46"/>
  <c r="A10" i="46"/>
  <c r="B16" i="46"/>
  <c r="H16" i="46" s="1"/>
  <c r="E27" i="46"/>
  <c r="A22" i="46"/>
  <c r="A21" i="46" s="1"/>
  <c r="B22" i="43"/>
  <c r="E22" i="43"/>
  <c r="A23" i="43"/>
  <c r="A18" i="43"/>
  <c r="A17" i="43" s="1"/>
  <c r="A14" i="43"/>
  <c r="E16" i="43"/>
  <c r="H16" i="43" s="1"/>
  <c r="F33" i="43"/>
  <c r="A10" i="43"/>
  <c r="B20" i="43"/>
  <c r="E20" i="43"/>
  <c r="B12" i="43"/>
  <c r="F31" i="43"/>
  <c r="E12" i="43"/>
  <c r="E27" i="43"/>
  <c r="F35" i="43"/>
  <c r="A21" i="43"/>
  <c r="F27" i="43"/>
  <c r="C17" i="25" l="1"/>
  <c r="D17" i="25" s="1"/>
  <c r="B17" i="25"/>
  <c r="F17" i="25"/>
  <c r="E17" i="25"/>
  <c r="D14" i="39"/>
  <c r="H14" i="39"/>
  <c r="B9" i="28"/>
  <c r="E9" i="28"/>
  <c r="B15" i="11"/>
  <c r="H15" i="11" s="1"/>
  <c r="E15" i="11"/>
  <c r="C10" i="4"/>
  <c r="D10" i="4" s="1"/>
  <c r="A11" i="4"/>
  <c r="A9" i="4"/>
  <c r="F10" i="4"/>
  <c r="G10" i="4" s="1"/>
  <c r="B10" i="4"/>
  <c r="E10" i="4"/>
  <c r="G12" i="4"/>
  <c r="E17" i="17"/>
  <c r="B17" i="17"/>
  <c r="H17" i="17" s="1"/>
  <c r="H19" i="7"/>
  <c r="G10" i="42"/>
  <c r="E14" i="25"/>
  <c r="A13" i="25"/>
  <c r="C14" i="25"/>
  <c r="D14" i="25" s="1"/>
  <c r="F14" i="25"/>
  <c r="G14" i="25" s="1"/>
  <c r="B14" i="25"/>
  <c r="A15" i="25"/>
  <c r="H14" i="25"/>
  <c r="H16" i="25"/>
  <c r="H15" i="37"/>
  <c r="B11" i="28"/>
  <c r="E11" i="28"/>
  <c r="H13" i="41"/>
  <c r="H13" i="29"/>
  <c r="H14" i="6"/>
  <c r="D17" i="4"/>
  <c r="D21" i="9"/>
  <c r="F15" i="4"/>
  <c r="E15" i="4"/>
  <c r="C15" i="4"/>
  <c r="D15" i="4" s="1"/>
  <c r="B15" i="4"/>
  <c r="G21" i="5"/>
  <c r="H20" i="43"/>
  <c r="C18" i="25"/>
  <c r="H18" i="25" s="1"/>
  <c r="F18" i="25"/>
  <c r="B18" i="25"/>
  <c r="A19" i="25"/>
  <c r="E18" i="25"/>
  <c r="A23" i="13"/>
  <c r="A21" i="13"/>
  <c r="B22" i="13"/>
  <c r="E22" i="13"/>
  <c r="D9" i="42"/>
  <c r="H12" i="23"/>
  <c r="D12" i="23"/>
  <c r="E23" i="18"/>
  <c r="B23" i="18"/>
  <c r="H17" i="7"/>
  <c r="E17" i="7"/>
  <c r="C17" i="7"/>
  <c r="D17" i="7" s="1"/>
  <c r="B17" i="7"/>
  <c r="F17" i="7"/>
  <c r="G17" i="7" s="1"/>
  <c r="H19" i="4"/>
  <c r="E19" i="14"/>
  <c r="B19" i="14"/>
  <c r="H19" i="14" s="1"/>
  <c r="B11" i="13"/>
  <c r="E11" i="13"/>
  <c r="C13" i="8"/>
  <c r="B13" i="8"/>
  <c r="F13" i="8"/>
  <c r="G13" i="8" s="1"/>
  <c r="E13" i="8"/>
  <c r="H13" i="8"/>
  <c r="E21" i="10"/>
  <c r="B21" i="10"/>
  <c r="G13" i="21"/>
  <c r="H13" i="21"/>
  <c r="A17" i="13"/>
  <c r="A19" i="13"/>
  <c r="B18" i="13"/>
  <c r="H18" i="13"/>
  <c r="E18" i="13"/>
  <c r="E11" i="42"/>
  <c r="C11" i="42"/>
  <c r="D11" i="42" s="1"/>
  <c r="B11" i="42"/>
  <c r="F11" i="42"/>
  <c r="E22" i="17"/>
  <c r="B22" i="17"/>
  <c r="A21" i="17"/>
  <c r="A23" i="17"/>
  <c r="H13" i="26"/>
  <c r="B19" i="17"/>
  <c r="H19" i="17" s="1"/>
  <c r="E19" i="17"/>
  <c r="D12" i="4"/>
  <c r="E17" i="14"/>
  <c r="B17" i="14"/>
  <c r="H17" i="14" s="1"/>
  <c r="F13" i="6"/>
  <c r="G13" i="6" s="1"/>
  <c r="E13" i="6"/>
  <c r="B13" i="6"/>
  <c r="C13" i="6"/>
  <c r="D13" i="6" s="1"/>
  <c r="H13" i="28"/>
  <c r="H12" i="4"/>
  <c r="H17" i="4"/>
  <c r="D11" i="7"/>
  <c r="D14" i="4"/>
  <c r="A23" i="12"/>
  <c r="A21" i="12"/>
  <c r="B22" i="12"/>
  <c r="E22" i="12"/>
  <c r="B13" i="11"/>
  <c r="H13" i="11" s="1"/>
  <c r="E13" i="11"/>
  <c r="E18" i="11"/>
  <c r="A19" i="11"/>
  <c r="B18" i="11"/>
  <c r="H18" i="11"/>
  <c r="A17" i="11"/>
  <c r="B18" i="12"/>
  <c r="H18" i="12" s="1"/>
  <c r="A17" i="12"/>
  <c r="A19" i="12"/>
  <c r="E18" i="12"/>
  <c r="B15" i="41"/>
  <c r="H15" i="41"/>
  <c r="E15" i="41"/>
  <c r="I32" i="41" s="1"/>
  <c r="I34" i="41" s="1"/>
  <c r="I36" i="41" s="1"/>
  <c r="H13" i="22"/>
  <c r="D13" i="22"/>
  <c r="B11" i="15"/>
  <c r="E11" i="15"/>
  <c r="D18" i="7"/>
  <c r="B17" i="10"/>
  <c r="H17" i="10" s="1"/>
  <c r="E17" i="10"/>
  <c r="H15" i="6"/>
  <c r="B15" i="6"/>
  <c r="C15" i="6"/>
  <c r="F15" i="6"/>
  <c r="G15" i="6" s="1"/>
  <c r="E15" i="6"/>
  <c r="H13" i="9"/>
  <c r="H12" i="46"/>
  <c r="G14" i="39"/>
  <c r="D10" i="42"/>
  <c r="F15" i="39"/>
  <c r="E15" i="39"/>
  <c r="H15" i="39"/>
  <c r="C15" i="39"/>
  <c r="B15" i="39"/>
  <c r="H16" i="11"/>
  <c r="G21" i="23"/>
  <c r="G21" i="36"/>
  <c r="A19" i="5"/>
  <c r="F18" i="5"/>
  <c r="E18" i="5"/>
  <c r="C18" i="5"/>
  <c r="B18" i="5"/>
  <c r="H18" i="5"/>
  <c r="E9" i="15"/>
  <c r="B9" i="15"/>
  <c r="A17" i="5"/>
  <c r="H14" i="8"/>
  <c r="A15" i="5"/>
  <c r="F14" i="5"/>
  <c r="B14" i="5"/>
  <c r="A13" i="5"/>
  <c r="E14" i="5"/>
  <c r="C14" i="5"/>
  <c r="D14" i="5" s="1"/>
  <c r="B15" i="18"/>
  <c r="H15" i="18" s="1"/>
  <c r="E15" i="18"/>
  <c r="D19" i="7"/>
  <c r="G11" i="7"/>
  <c r="D21" i="4"/>
  <c r="B9" i="29"/>
  <c r="E9" i="29"/>
  <c r="I32" i="29" s="1"/>
  <c r="I34" i="29" s="1"/>
  <c r="I36" i="29" s="1"/>
  <c r="E15" i="8"/>
  <c r="C15" i="8"/>
  <c r="H15" i="8" s="1"/>
  <c r="F15" i="8"/>
  <c r="B15" i="8"/>
  <c r="H13" i="39"/>
  <c r="H16" i="5"/>
  <c r="D16" i="5"/>
  <c r="G13" i="9"/>
  <c r="G21" i="9"/>
  <c r="C13" i="4"/>
  <c r="B13" i="4"/>
  <c r="F13" i="4"/>
  <c r="E13" i="4"/>
  <c r="D21" i="5"/>
  <c r="H15" i="61"/>
  <c r="I32" i="61"/>
  <c r="I34" i="61" s="1"/>
  <c r="I36" i="61" s="1"/>
  <c r="H19" i="61"/>
  <c r="H19" i="60"/>
  <c r="I32" i="60"/>
  <c r="I34" i="60" s="1"/>
  <c r="I36" i="60" s="1"/>
  <c r="H17" i="60"/>
  <c r="H15" i="60"/>
  <c r="I32" i="58"/>
  <c r="I34" i="58" s="1"/>
  <c r="I36" i="58" s="1"/>
  <c r="H20" i="56"/>
  <c r="E9" i="56"/>
  <c r="B9" i="56"/>
  <c r="E11" i="56"/>
  <c r="B11" i="56"/>
  <c r="E18" i="56"/>
  <c r="B18" i="56"/>
  <c r="H18" i="56" s="1"/>
  <c r="A19" i="56"/>
  <c r="A17" i="56"/>
  <c r="F36" i="56"/>
  <c r="H36" i="56" s="1"/>
  <c r="H35" i="56"/>
  <c r="E22" i="56"/>
  <c r="B22" i="56"/>
  <c r="A23" i="56"/>
  <c r="A21" i="56"/>
  <c r="E21" i="55"/>
  <c r="B21" i="55"/>
  <c r="B9" i="55"/>
  <c r="E9" i="55"/>
  <c r="A11" i="54"/>
  <c r="B10" i="54"/>
  <c r="E10" i="54"/>
  <c r="A9" i="54"/>
  <c r="E21" i="54"/>
  <c r="B21" i="54"/>
  <c r="A19" i="54"/>
  <c r="E18" i="54"/>
  <c r="B18" i="54"/>
  <c r="E23" i="54"/>
  <c r="B23" i="54"/>
  <c r="A15" i="54"/>
  <c r="E14" i="54"/>
  <c r="B14" i="54"/>
  <c r="A13" i="54"/>
  <c r="H33" i="54"/>
  <c r="F34" i="54"/>
  <c r="H34" i="54" s="1"/>
  <c r="E17" i="54"/>
  <c r="B17" i="54"/>
  <c r="E11" i="53"/>
  <c r="B11" i="53"/>
  <c r="H16" i="53"/>
  <c r="E18" i="53"/>
  <c r="A19" i="53"/>
  <c r="B18" i="53"/>
  <c r="F36" i="53"/>
  <c r="H36" i="53" s="1"/>
  <c r="H35" i="53"/>
  <c r="E23" i="53"/>
  <c r="B23" i="53"/>
  <c r="A17" i="53"/>
  <c r="E21" i="53"/>
  <c r="B21" i="53"/>
  <c r="B14" i="53"/>
  <c r="E14" i="53"/>
  <c r="A15" i="53"/>
  <c r="A13" i="53"/>
  <c r="F34" i="53"/>
  <c r="H34" i="53" s="1"/>
  <c r="H33" i="53"/>
  <c r="H14" i="52"/>
  <c r="H15" i="52"/>
  <c r="B13" i="52"/>
  <c r="E13" i="52"/>
  <c r="A17" i="52"/>
  <c r="B18" i="52"/>
  <c r="E18" i="52"/>
  <c r="A19" i="52"/>
  <c r="B10" i="52"/>
  <c r="A11" i="52"/>
  <c r="A9" i="52"/>
  <c r="E10" i="52"/>
  <c r="A23" i="52"/>
  <c r="A21" i="52"/>
  <c r="E22" i="52"/>
  <c r="B22" i="52"/>
  <c r="E17" i="51"/>
  <c r="B17" i="51"/>
  <c r="F34" i="51"/>
  <c r="H34" i="51" s="1"/>
  <c r="H33" i="51"/>
  <c r="E21" i="51"/>
  <c r="B21" i="51"/>
  <c r="E23" i="51"/>
  <c r="B23" i="51"/>
  <c r="B14" i="51"/>
  <c r="E14" i="51"/>
  <c r="A15" i="51"/>
  <c r="A13" i="51"/>
  <c r="A9" i="51"/>
  <c r="A11" i="51"/>
  <c r="E10" i="51"/>
  <c r="B10" i="51"/>
  <c r="B18" i="51"/>
  <c r="H18" i="51" s="1"/>
  <c r="A19" i="51"/>
  <c r="E18" i="51"/>
  <c r="B17" i="50"/>
  <c r="H17" i="50" s="1"/>
  <c r="H16" i="50"/>
  <c r="E19" i="50"/>
  <c r="B19" i="50"/>
  <c r="E21" i="50"/>
  <c r="B21" i="50"/>
  <c r="E10" i="50"/>
  <c r="B10" i="50"/>
  <c r="A9" i="50"/>
  <c r="A11" i="50"/>
  <c r="H33" i="50"/>
  <c r="F34" i="50"/>
  <c r="H34" i="50" s="1"/>
  <c r="E10" i="49"/>
  <c r="A11" i="49"/>
  <c r="B10" i="49"/>
  <c r="A9" i="49"/>
  <c r="E18" i="49"/>
  <c r="A19" i="49"/>
  <c r="B18" i="49"/>
  <c r="H18" i="49" s="1"/>
  <c r="A17" i="49"/>
  <c r="A23" i="49"/>
  <c r="B22" i="49"/>
  <c r="E22" i="49"/>
  <c r="A21" i="49"/>
  <c r="E17" i="48"/>
  <c r="B17" i="48"/>
  <c r="E19" i="48"/>
  <c r="B19" i="48"/>
  <c r="H13" i="48"/>
  <c r="B22" i="48"/>
  <c r="A23" i="48"/>
  <c r="A21" i="48"/>
  <c r="E22" i="48"/>
  <c r="A9" i="48"/>
  <c r="E10" i="48"/>
  <c r="B10" i="48"/>
  <c r="A11" i="48"/>
  <c r="H14" i="47"/>
  <c r="H18" i="47"/>
  <c r="B13" i="47"/>
  <c r="E13" i="47"/>
  <c r="H15" i="47"/>
  <c r="E21" i="47"/>
  <c r="B21" i="47"/>
  <c r="E17" i="47"/>
  <c r="B17" i="47"/>
  <c r="H17" i="47" s="1"/>
  <c r="F36" i="47"/>
  <c r="H36" i="47" s="1"/>
  <c r="H35" i="47"/>
  <c r="F32" i="47"/>
  <c r="H32" i="47" s="1"/>
  <c r="H31" i="47"/>
  <c r="E19" i="47"/>
  <c r="B19" i="47"/>
  <c r="B23" i="47"/>
  <c r="E23" i="47"/>
  <c r="H14" i="46"/>
  <c r="E15" i="46"/>
  <c r="B15" i="46"/>
  <c r="E13" i="46"/>
  <c r="B13" i="46"/>
  <c r="H13" i="46" s="1"/>
  <c r="A11" i="46"/>
  <c r="A9" i="46"/>
  <c r="B10" i="46"/>
  <c r="E10" i="46"/>
  <c r="E21" i="46"/>
  <c r="B21" i="46"/>
  <c r="E18" i="46"/>
  <c r="A17" i="46"/>
  <c r="B18" i="46"/>
  <c r="H18" i="46" s="1"/>
  <c r="A19" i="46"/>
  <c r="E22" i="46"/>
  <c r="B22" i="46"/>
  <c r="A23" i="46"/>
  <c r="F36" i="46"/>
  <c r="H36" i="46" s="1"/>
  <c r="H35" i="46"/>
  <c r="H20" i="46"/>
  <c r="H12" i="43"/>
  <c r="B17" i="43"/>
  <c r="E17" i="43"/>
  <c r="E21" i="43"/>
  <c r="B21" i="43"/>
  <c r="A15" i="43"/>
  <c r="B14" i="43"/>
  <c r="E14" i="43"/>
  <c r="H35" i="43"/>
  <c r="F36" i="43"/>
  <c r="H36" i="43" s="1"/>
  <c r="E10" i="43"/>
  <c r="A11" i="43"/>
  <c r="A9" i="43"/>
  <c r="B10" i="43"/>
  <c r="E18" i="43"/>
  <c r="B18" i="43"/>
  <c r="A19" i="43"/>
  <c r="A13" i="43"/>
  <c r="E23" i="43"/>
  <c r="B23" i="43"/>
  <c r="H31" i="43"/>
  <c r="F32" i="43"/>
  <c r="H32" i="43" s="1"/>
  <c r="H33" i="43"/>
  <c r="F34" i="43"/>
  <c r="H34" i="43" s="1"/>
  <c r="H17" i="48" l="1"/>
  <c r="G13" i="4"/>
  <c r="B17" i="11"/>
  <c r="H17" i="11" s="1"/>
  <c r="E17" i="11"/>
  <c r="C11" i="4"/>
  <c r="E11" i="4"/>
  <c r="B11" i="4"/>
  <c r="F11" i="4"/>
  <c r="E23" i="13"/>
  <c r="B23" i="13"/>
  <c r="C13" i="5"/>
  <c r="F13" i="5"/>
  <c r="G13" i="5" s="1"/>
  <c r="E13" i="5"/>
  <c r="B13" i="5"/>
  <c r="E19" i="13"/>
  <c r="H19" i="13" s="1"/>
  <c r="B19" i="13"/>
  <c r="E21" i="17"/>
  <c r="B21" i="17"/>
  <c r="E15" i="25"/>
  <c r="C15" i="25"/>
  <c r="D15" i="25" s="1"/>
  <c r="B15" i="25"/>
  <c r="F15" i="25"/>
  <c r="H13" i="47"/>
  <c r="H18" i="53"/>
  <c r="D13" i="4"/>
  <c r="E21" i="12"/>
  <c r="B21" i="12"/>
  <c r="G11" i="42"/>
  <c r="E17" i="13"/>
  <c r="B17" i="13"/>
  <c r="H17" i="13" s="1"/>
  <c r="C19" i="25"/>
  <c r="H19" i="25" s="1"/>
  <c r="B19" i="25"/>
  <c r="F19" i="25"/>
  <c r="E19" i="25"/>
  <c r="H17" i="25"/>
  <c r="C9" i="4"/>
  <c r="F9" i="4"/>
  <c r="E9" i="4"/>
  <c r="B9" i="4"/>
  <c r="H13" i="4"/>
  <c r="G15" i="8"/>
  <c r="G14" i="5"/>
  <c r="D18" i="5"/>
  <c r="D15" i="39"/>
  <c r="B19" i="11"/>
  <c r="H19" i="11" s="1"/>
  <c r="E19" i="11"/>
  <c r="B23" i="12"/>
  <c r="E23" i="12"/>
  <c r="D13" i="8"/>
  <c r="G15" i="4"/>
  <c r="B13" i="25"/>
  <c r="F13" i="25"/>
  <c r="E13" i="25"/>
  <c r="C13" i="25"/>
  <c r="D13" i="25" s="1"/>
  <c r="H13" i="25"/>
  <c r="D15" i="8"/>
  <c r="E15" i="5"/>
  <c r="C15" i="5"/>
  <c r="B15" i="5"/>
  <c r="F15" i="5"/>
  <c r="G18" i="25"/>
  <c r="H15" i="4"/>
  <c r="G17" i="25"/>
  <c r="H14" i="54"/>
  <c r="G18" i="5"/>
  <c r="D15" i="6"/>
  <c r="E19" i="12"/>
  <c r="B19" i="12"/>
  <c r="H19" i="12" s="1"/>
  <c r="H13" i="6"/>
  <c r="D18" i="25"/>
  <c r="I32" i="42"/>
  <c r="I34" i="42" s="1"/>
  <c r="I36" i="42" s="1"/>
  <c r="H19" i="50"/>
  <c r="H14" i="5"/>
  <c r="E17" i="5"/>
  <c r="C17" i="5"/>
  <c r="D17" i="5" s="1"/>
  <c r="B17" i="5"/>
  <c r="F17" i="5"/>
  <c r="G17" i="5" s="1"/>
  <c r="B19" i="5"/>
  <c r="C19" i="5"/>
  <c r="F19" i="5"/>
  <c r="E19" i="5"/>
  <c r="G15" i="39"/>
  <c r="I32" i="39"/>
  <c r="I34" i="39" s="1"/>
  <c r="I36" i="39" s="1"/>
  <c r="E17" i="12"/>
  <c r="B17" i="12"/>
  <c r="H17" i="12" s="1"/>
  <c r="E23" i="17"/>
  <c r="B23" i="17"/>
  <c r="E21" i="13"/>
  <c r="B21" i="13"/>
  <c r="E17" i="56"/>
  <c r="B17" i="56"/>
  <c r="B19" i="56"/>
  <c r="E19" i="56"/>
  <c r="E21" i="56"/>
  <c r="B21" i="56"/>
  <c r="B23" i="56"/>
  <c r="E23" i="56"/>
  <c r="I32" i="55"/>
  <c r="I34" i="55" s="1"/>
  <c r="I36" i="55" s="1"/>
  <c r="H17" i="54"/>
  <c r="H18" i="54"/>
  <c r="E19" i="54"/>
  <c r="B19" i="54"/>
  <c r="E15" i="54"/>
  <c r="B15" i="54"/>
  <c r="H15" i="54" s="1"/>
  <c r="E9" i="54"/>
  <c r="B9" i="54"/>
  <c r="B13" i="54"/>
  <c r="E13" i="54"/>
  <c r="E11" i="54"/>
  <c r="B11" i="54"/>
  <c r="H14" i="53"/>
  <c r="E13" i="53"/>
  <c r="B13" i="53"/>
  <c r="E15" i="53"/>
  <c r="B15" i="53"/>
  <c r="B19" i="53"/>
  <c r="E19" i="53"/>
  <c r="E17" i="53"/>
  <c r="B17" i="53"/>
  <c r="H18" i="52"/>
  <c r="H13" i="52"/>
  <c r="B23" i="52"/>
  <c r="E23" i="52"/>
  <c r="B19" i="52"/>
  <c r="E19" i="52"/>
  <c r="E17" i="52"/>
  <c r="B17" i="52"/>
  <c r="E9" i="52"/>
  <c r="B9" i="52"/>
  <c r="E21" i="52"/>
  <c r="B21" i="52"/>
  <c r="E11" i="52"/>
  <c r="B11" i="52"/>
  <c r="H17" i="51"/>
  <c r="H14" i="51"/>
  <c r="E13" i="51"/>
  <c r="B13" i="51"/>
  <c r="E9" i="51"/>
  <c r="B9" i="51"/>
  <c r="E19" i="51"/>
  <c r="B19" i="51"/>
  <c r="B15" i="51"/>
  <c r="E15" i="51"/>
  <c r="E11" i="51"/>
  <c r="B11" i="51"/>
  <c r="E11" i="50"/>
  <c r="B11" i="50"/>
  <c r="B9" i="50"/>
  <c r="E9" i="50"/>
  <c r="B19" i="49"/>
  <c r="E19" i="49"/>
  <c r="H19" i="49" s="1"/>
  <c r="E21" i="49"/>
  <c r="B21" i="49"/>
  <c r="B9" i="49"/>
  <c r="E9" i="49"/>
  <c r="B23" i="49"/>
  <c r="E23" i="49"/>
  <c r="B11" i="49"/>
  <c r="E11" i="49"/>
  <c r="B17" i="49"/>
  <c r="E17" i="49"/>
  <c r="H19" i="48"/>
  <c r="E11" i="48"/>
  <c r="B11" i="48"/>
  <c r="B23" i="48"/>
  <c r="E23" i="48"/>
  <c r="E9" i="48"/>
  <c r="B9" i="48"/>
  <c r="B21" i="48"/>
  <c r="E21" i="48"/>
  <c r="H19" i="47"/>
  <c r="I32" i="47"/>
  <c r="I34" i="47" s="1"/>
  <c r="I36" i="47" s="1"/>
  <c r="H15" i="46"/>
  <c r="E9" i="46"/>
  <c r="B9" i="46"/>
  <c r="E11" i="46"/>
  <c r="B11" i="46"/>
  <c r="B17" i="46"/>
  <c r="E17" i="46"/>
  <c r="E23" i="46"/>
  <c r="B23" i="46"/>
  <c r="E19" i="46"/>
  <c r="B19" i="46"/>
  <c r="H19" i="46" s="1"/>
  <c r="H17" i="43"/>
  <c r="H18" i="43"/>
  <c r="H14" i="43"/>
  <c r="E9" i="43"/>
  <c r="B9" i="43"/>
  <c r="B15" i="43"/>
  <c r="E15" i="43"/>
  <c r="B11" i="43"/>
  <c r="E11" i="43"/>
  <c r="E19" i="43"/>
  <c r="B19" i="43"/>
  <c r="B13" i="43"/>
  <c r="E13" i="43"/>
  <c r="H13" i="54" l="1"/>
  <c r="H17" i="5"/>
  <c r="G19" i="25"/>
  <c r="H15" i="25"/>
  <c r="D11" i="4"/>
  <c r="D13" i="5"/>
  <c r="G15" i="5"/>
  <c r="D19" i="25"/>
  <c r="H13" i="5"/>
  <c r="G19" i="5"/>
  <c r="G13" i="25"/>
  <c r="G9" i="4"/>
  <c r="H19" i="5"/>
  <c r="D15" i="5"/>
  <c r="D9" i="4"/>
  <c r="G15" i="25"/>
  <c r="H19" i="53"/>
  <c r="D19" i="5"/>
  <c r="H15" i="5"/>
  <c r="G11" i="4"/>
  <c r="H19" i="56"/>
  <c r="I32" i="56"/>
  <c r="I34" i="56" s="1"/>
  <c r="I36" i="56" s="1"/>
  <c r="H17" i="56"/>
  <c r="I32" i="54"/>
  <c r="I34" i="54" s="1"/>
  <c r="I36" i="54" s="1"/>
  <c r="H19" i="54"/>
  <c r="H13" i="53"/>
  <c r="H15" i="53"/>
  <c r="I32" i="53"/>
  <c r="I34" i="53" s="1"/>
  <c r="I36" i="53" s="1"/>
  <c r="H17" i="53"/>
  <c r="H19" i="52"/>
  <c r="H17" i="52"/>
  <c r="I32" i="52"/>
  <c r="I34" i="52" s="1"/>
  <c r="I36" i="52" s="1"/>
  <c r="H19" i="51"/>
  <c r="H15" i="51"/>
  <c r="H13" i="51"/>
  <c r="I32" i="51"/>
  <c r="I34" i="51" s="1"/>
  <c r="I36" i="51" s="1"/>
  <c r="I32" i="50"/>
  <c r="I34" i="50" s="1"/>
  <c r="I36" i="50" s="1"/>
  <c r="I32" i="49"/>
  <c r="I34" i="49" s="1"/>
  <c r="I36" i="49" s="1"/>
  <c r="H17" i="49"/>
  <c r="I32" i="48"/>
  <c r="I34" i="48" s="1"/>
  <c r="I36" i="48" s="1"/>
  <c r="H17" i="46"/>
  <c r="I32" i="46"/>
  <c r="I34" i="46" s="1"/>
  <c r="I36" i="46" s="1"/>
  <c r="H19" i="43"/>
  <c r="H15" i="43"/>
  <c r="H13" i="43"/>
  <c r="I32" i="43"/>
  <c r="I34" i="43" s="1"/>
  <c r="I36" i="43" s="1"/>
</calcChain>
</file>

<file path=xl/comments1.xml><?xml version="1.0" encoding="utf-8"?>
<comments xmlns="http://schemas.openxmlformats.org/spreadsheetml/2006/main">
  <authors>
    <author>Author</author>
  </authors>
  <commentList>
    <comment ref="AH2" authorId="0" shapeId="0">
      <text>
        <r>
          <rPr>
            <b/>
            <sz val="8"/>
            <color indexed="81"/>
            <rFont val="Tahoma"/>
            <family val="2"/>
          </rPr>
          <t>Required for some Reda pump</t>
        </r>
      </text>
    </comment>
    <comment ref="X3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Y3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B3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C3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D3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3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AF3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AG3" authorId="0" shapeId="0">
      <text>
        <r>
          <rPr>
            <b/>
            <sz val="10"/>
            <color indexed="81"/>
            <rFont val="Tahoma"/>
            <family val="2"/>
            <charset val="204"/>
          </rPr>
          <t>Enter 1 for Obsolete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X2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Y2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A2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B2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C2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D2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E2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BF2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AX96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Y96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A96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B96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C96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D96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E96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BF96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<sst xmlns="http://schemas.openxmlformats.org/spreadsheetml/2006/main" count="4449" uniqueCount="386">
  <si>
    <t>Series</t>
    <phoneticPr fontId="1" type="noConversion"/>
  </si>
  <si>
    <t>Stage</t>
    <phoneticPr fontId="1" type="noConversion"/>
  </si>
  <si>
    <t>387/400</t>
  </si>
  <si>
    <t>SF320</t>
  </si>
  <si>
    <t>SF350</t>
  </si>
  <si>
    <t>SF500</t>
  </si>
  <si>
    <t>SF850</t>
  </si>
  <si>
    <t>SF900</t>
  </si>
  <si>
    <t>SF950</t>
  </si>
  <si>
    <t>SF1000</t>
  </si>
  <si>
    <t>SF1200</t>
  </si>
  <si>
    <t>SF1700</t>
  </si>
  <si>
    <t>SF1750</t>
  </si>
  <si>
    <t>SF2200</t>
  </si>
  <si>
    <t>SF2250</t>
  </si>
  <si>
    <t>SF2700</t>
  </si>
  <si>
    <t>SF3000</t>
  </si>
  <si>
    <t>SF3550</t>
  </si>
  <si>
    <t>SF4300</t>
  </si>
  <si>
    <t>SF5800</t>
  </si>
  <si>
    <t>SJ1600</t>
  </si>
  <si>
    <t>SJ2000</t>
  </si>
  <si>
    <t>SJ2800</t>
  </si>
  <si>
    <t>SJ3300</t>
  </si>
  <si>
    <t>SJ4200</t>
  </si>
  <si>
    <t>SJ5500</t>
  </si>
  <si>
    <t>SJ6200</t>
  </si>
  <si>
    <t>SJ7500</t>
  </si>
  <si>
    <t>SJ10000</t>
  </si>
  <si>
    <t>Premier</t>
  </si>
  <si>
    <t>OD GmbH</t>
  </si>
  <si>
    <t>400-350</t>
  </si>
  <si>
    <t>400-550</t>
  </si>
  <si>
    <t>400-1000</t>
  </si>
  <si>
    <t>400-1250</t>
  </si>
  <si>
    <t>400-1450</t>
  </si>
  <si>
    <t>400-2000</t>
  </si>
  <si>
    <t>400-2800</t>
  </si>
  <si>
    <t>400-3100</t>
  </si>
  <si>
    <t>400-3600</t>
  </si>
  <si>
    <t>538-5450</t>
  </si>
  <si>
    <t>538-3900</t>
  </si>
  <si>
    <t>538-3000</t>
  </si>
  <si>
    <t>538-2400</t>
  </si>
  <si>
    <t>538-1900</t>
  </si>
  <si>
    <t>400-350?</t>
  </si>
  <si>
    <t>400-1000?</t>
  </si>
  <si>
    <t>h0</t>
  </si>
  <si>
    <t>h2</t>
  </si>
  <si>
    <t>h1</t>
  </si>
  <si>
    <t>h3</t>
  </si>
  <si>
    <t>h4</t>
  </si>
  <si>
    <t>h5</t>
  </si>
  <si>
    <t>h6</t>
  </si>
  <si>
    <t>p0</t>
  </si>
  <si>
    <t>p1</t>
  </si>
  <si>
    <t>p2</t>
  </si>
  <si>
    <t>p3</t>
  </si>
  <si>
    <t>p4</t>
  </si>
  <si>
    <t>p5</t>
  </si>
  <si>
    <t>p6</t>
  </si>
  <si>
    <t>min</t>
  </si>
  <si>
    <t>BEP</t>
  </si>
  <si>
    <t>max</t>
  </si>
  <si>
    <t>bpd</t>
  </si>
  <si>
    <t>HEAD</t>
  </si>
  <si>
    <t>ft</t>
  </si>
  <si>
    <t>BHP</t>
  </si>
  <si>
    <t>HP</t>
  </si>
  <si>
    <t xml:space="preserve">OD </t>
  </si>
  <si>
    <t>FLOW</t>
  </si>
  <si>
    <t>delta</t>
  </si>
  <si>
    <t>EFF</t>
  </si>
  <si>
    <t>OD</t>
  </si>
  <si>
    <t>%</t>
  </si>
  <si>
    <t>400-1175</t>
  </si>
  <si>
    <t>400-1025</t>
  </si>
  <si>
    <t>400-2050</t>
  </si>
  <si>
    <t>400-2550</t>
  </si>
  <si>
    <t>400-4700</t>
  </si>
  <si>
    <t>400-5600</t>
  </si>
  <si>
    <t>400-1175?</t>
  </si>
  <si>
    <t>400-1250?</t>
  </si>
  <si>
    <t>400-2000?</t>
  </si>
  <si>
    <t>400-2800?</t>
  </si>
  <si>
    <t>538-7350</t>
  </si>
  <si>
    <t>538-8150</t>
  </si>
  <si>
    <t>538-9350</t>
  </si>
  <si>
    <t>538-3650</t>
  </si>
  <si>
    <t>Plot Data</t>
  </si>
  <si>
    <t>Head Coefficients</t>
  </si>
  <si>
    <t>BHP Coefficients</t>
  </si>
  <si>
    <t>Manufacturer</t>
  </si>
  <si>
    <t>Series</t>
  </si>
  <si>
    <t>ESP Model</t>
  </si>
  <si>
    <t>Min. Recom. Rate</t>
  </si>
  <si>
    <t>Max. Recom. Rate</t>
  </si>
  <si>
    <t>Max. Plotted Rate</t>
  </si>
  <si>
    <t>H1</t>
  </si>
  <si>
    <t>H2</t>
  </si>
  <si>
    <t>H3</t>
  </si>
  <si>
    <t>H4</t>
  </si>
  <si>
    <t>H5</t>
  </si>
  <si>
    <t>H6</t>
  </si>
  <si>
    <t>B1</t>
  </si>
  <si>
    <t>B2</t>
  </si>
  <si>
    <t>B3</t>
  </si>
  <si>
    <t>B4</t>
  </si>
  <si>
    <t>B5</t>
  </si>
  <si>
    <t>B6</t>
  </si>
  <si>
    <t>Oil Dynamics</t>
  </si>
  <si>
    <t>SD550</t>
  </si>
  <si>
    <t>SD500</t>
  </si>
  <si>
    <t>SD900</t>
  </si>
  <si>
    <t>SD1200</t>
  </si>
  <si>
    <t>SD1500</t>
  </si>
  <si>
    <t>SD2000</t>
  </si>
  <si>
    <t>SK11000</t>
  </si>
  <si>
    <t>SK15500</t>
  </si>
  <si>
    <t>SK20000</t>
  </si>
  <si>
    <t>SK27000</t>
  </si>
  <si>
    <t>SH6700</t>
  </si>
  <si>
    <t>SH7500</t>
  </si>
  <si>
    <t>SH10000</t>
  </si>
  <si>
    <t>SH12000</t>
  </si>
  <si>
    <t>SH16000</t>
  </si>
  <si>
    <t>SH21000</t>
  </si>
  <si>
    <t>SH27000</t>
  </si>
  <si>
    <t>SH35000</t>
  </si>
  <si>
    <t>SQ27000</t>
  </si>
  <si>
    <t>SQ35000</t>
  </si>
  <si>
    <t>SQ21000</t>
  </si>
  <si>
    <t>675-12500</t>
  </si>
  <si>
    <t>675-19000</t>
  </si>
  <si>
    <t>875-24000</t>
  </si>
  <si>
    <t>338-550</t>
  </si>
  <si>
    <t>338-660</t>
  </si>
  <si>
    <t>338-950</t>
  </si>
  <si>
    <t>338-1150</t>
  </si>
  <si>
    <t>338-1450</t>
  </si>
  <si>
    <t>338-1800</t>
  </si>
  <si>
    <t>562-11000</t>
  </si>
  <si>
    <t>562-15500</t>
  </si>
  <si>
    <t>562-20000</t>
  </si>
  <si>
    <t>562-26000</t>
  </si>
  <si>
    <t>675-7000</t>
  </si>
  <si>
    <t>675-7600</t>
  </si>
  <si>
    <t>675-11000</t>
  </si>
  <si>
    <t>HC12500</t>
  </si>
  <si>
    <t>675-17000</t>
  </si>
  <si>
    <t>675-30000</t>
  </si>
  <si>
    <t>675-36000</t>
  </si>
  <si>
    <t>875-21000</t>
  </si>
  <si>
    <t>875-34000</t>
  </si>
  <si>
    <t>875-28000</t>
  </si>
  <si>
    <t>675-12000</t>
  </si>
  <si>
    <t>Reference stage</t>
  </si>
  <si>
    <t>Supplier</t>
  </si>
  <si>
    <t>Name</t>
  </si>
  <si>
    <t>Centrilift</t>
  </si>
  <si>
    <t>DC550 (?)</t>
  </si>
  <si>
    <t>(?)</t>
  </si>
  <si>
    <t>DC1250 (?)</t>
  </si>
  <si>
    <t>GE / WG</t>
  </si>
  <si>
    <t>TA1500</t>
  </si>
  <si>
    <t>Borets</t>
  </si>
  <si>
    <t>WIE600 (?)</t>
  </si>
  <si>
    <t>WIE700</t>
  </si>
  <si>
    <t>HC7000</t>
  </si>
  <si>
    <t>HC7800</t>
  </si>
  <si>
    <t>HC10000 (?)</t>
  </si>
  <si>
    <t>HC12500 (?)</t>
  </si>
  <si>
    <t>HC16000</t>
  </si>
  <si>
    <t>HC27000</t>
  </si>
  <si>
    <t>HC35000</t>
  </si>
  <si>
    <t>HC20000 (?)</t>
  </si>
  <si>
    <t>KC11000</t>
  </si>
  <si>
    <t>KC15500</t>
  </si>
  <si>
    <t>KC20000 (?)</t>
  </si>
  <si>
    <t>Reda</t>
  </si>
  <si>
    <t>HN28000 (?)</t>
  </si>
  <si>
    <t>538P17 (?)</t>
  </si>
  <si>
    <t>ODI</t>
  </si>
  <si>
    <t>K20</t>
  </si>
  <si>
    <t>K28</t>
  </si>
  <si>
    <t>538P47 (?)</t>
  </si>
  <si>
    <t>GE-WG</t>
  </si>
  <si>
    <t>TE5500</t>
  </si>
  <si>
    <t>538P75 (?)</t>
  </si>
  <si>
    <t>TE7000 (?)</t>
  </si>
  <si>
    <t>538P100</t>
  </si>
  <si>
    <t>TD1000 (?)</t>
  </si>
  <si>
    <t>400P16</t>
  </si>
  <si>
    <t>400P18</t>
  </si>
  <si>
    <t>400G22</t>
  </si>
  <si>
    <t>400P30</t>
  </si>
  <si>
    <t>400P35</t>
  </si>
  <si>
    <t>FC4300 (?)</t>
  </si>
  <si>
    <t>TD6300 (?)</t>
  </si>
  <si>
    <t>Thrust Coefficients</t>
  </si>
  <si>
    <t>NPSHr</t>
  </si>
  <si>
    <t>CT1</t>
  </si>
  <si>
    <t>CT2</t>
  </si>
  <si>
    <t>CT3</t>
  </si>
  <si>
    <t>CT4</t>
  </si>
  <si>
    <t>CT5</t>
  </si>
  <si>
    <t>CT6</t>
  </si>
  <si>
    <t>NPSH0</t>
  </si>
  <si>
    <t>NPSH1</t>
  </si>
  <si>
    <t>NPSH2</t>
  </si>
  <si>
    <t>NPSH3</t>
  </si>
  <si>
    <t>338-550C</t>
  </si>
  <si>
    <t>338-660C</t>
  </si>
  <si>
    <t>338-950C</t>
  </si>
  <si>
    <t>338-1150C</t>
  </si>
  <si>
    <t>338-1450C</t>
  </si>
  <si>
    <t>338-1800C</t>
  </si>
  <si>
    <t>400-350C</t>
  </si>
  <si>
    <t>400-550C</t>
  </si>
  <si>
    <t>400-1025C</t>
  </si>
  <si>
    <t>400-1450C</t>
  </si>
  <si>
    <t>400-2050C</t>
  </si>
  <si>
    <t>400-2550C</t>
  </si>
  <si>
    <t>400-3100C</t>
  </si>
  <si>
    <t>400-3600C</t>
  </si>
  <si>
    <t>400-4700C</t>
  </si>
  <si>
    <t>400-5600C</t>
  </si>
  <si>
    <t>538-1900C</t>
  </si>
  <si>
    <t>538-2400C</t>
  </si>
  <si>
    <t>538-3000C</t>
  </si>
  <si>
    <t>538-3650C</t>
  </si>
  <si>
    <t>538-5450C</t>
  </si>
  <si>
    <t>538-7350C</t>
  </si>
  <si>
    <t>538-8150C</t>
  </si>
  <si>
    <t>538-9350C</t>
  </si>
  <si>
    <t>UNVERIFIED DATA</t>
  </si>
  <si>
    <t>Data expected to be OK but requires verificatiom from Premier</t>
  </si>
  <si>
    <t>Viscosity VOLUME correction factor</t>
  </si>
  <si>
    <t>Viscosity HEAD correction factor</t>
  </si>
  <si>
    <t>Viscosity BHP correction factor</t>
  </si>
  <si>
    <t>Kq1</t>
  </si>
  <si>
    <t>Kq2</t>
  </si>
  <si>
    <t>Kq3</t>
  </si>
  <si>
    <t>Kq4</t>
  </si>
  <si>
    <t>Kq5</t>
  </si>
  <si>
    <t>Kq6</t>
  </si>
  <si>
    <t>Kh1</t>
  </si>
  <si>
    <t>Kh2</t>
  </si>
  <si>
    <t>Kh3</t>
  </si>
  <si>
    <t>Kh4</t>
  </si>
  <si>
    <t>Kh5</t>
  </si>
  <si>
    <t>Kh6</t>
  </si>
  <si>
    <t>Kp1</t>
  </si>
  <si>
    <t>Kp2</t>
  </si>
  <si>
    <t>Kp3</t>
  </si>
  <si>
    <t>Kp4</t>
  </si>
  <si>
    <t>Kp5</t>
  </si>
  <si>
    <t>Kp6</t>
  </si>
  <si>
    <t>Pump OD</t>
  </si>
  <si>
    <t>Standard Burst</t>
  </si>
  <si>
    <t>High Burst</t>
  </si>
  <si>
    <t>in</t>
  </si>
  <si>
    <t>psi</t>
  </si>
  <si>
    <t>Housing or bowl</t>
  </si>
  <si>
    <t>Shaft OD</t>
  </si>
  <si>
    <t>Standard HP</t>
  </si>
  <si>
    <t>High HP</t>
  </si>
  <si>
    <t>Shaft (@3500rpm)</t>
  </si>
  <si>
    <t>Stages</t>
  </si>
  <si>
    <t>Min Stages</t>
  </si>
  <si>
    <t>Max Stages</t>
  </si>
  <si>
    <t>Stage Increase</t>
  </si>
  <si>
    <t>Max Thrust</t>
  </si>
  <si>
    <t>lbf</t>
  </si>
  <si>
    <t>FCNPSH</t>
  </si>
  <si>
    <t>400-KOMP</t>
  </si>
  <si>
    <t>GCNPSH</t>
  </si>
  <si>
    <t>538-NPSH</t>
  </si>
  <si>
    <t>GP400 9-16</t>
  </si>
  <si>
    <t>GP400 11-18</t>
  </si>
  <si>
    <t>GP400 23-40</t>
  </si>
  <si>
    <t>GP400 35-64</t>
  </si>
  <si>
    <t>GP513 20-32</t>
  </si>
  <si>
    <t>GP513 32-54</t>
  </si>
  <si>
    <t>GP513 63-110</t>
  </si>
  <si>
    <t>Gas Processor</t>
  </si>
  <si>
    <t>Clockwise</t>
  </si>
  <si>
    <t>GP400 13-22</t>
  </si>
  <si>
    <t>GP400 17-31</t>
  </si>
  <si>
    <t>GP513 55-94</t>
  </si>
  <si>
    <t>1-3/16</t>
  </si>
  <si>
    <t>1-3/8</t>
  </si>
  <si>
    <t>1-1/2</t>
  </si>
  <si>
    <t>Required Pump data</t>
  </si>
  <si>
    <r>
      <rPr>
        <b/>
        <sz val="10"/>
        <rFont val="Arial"/>
        <family val="2"/>
      </rPr>
      <t>Head Coefficients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Reda &amp; Alnas equipments require coefficients for 100 stages. All others require coefficient for 1 stage</t>
    </r>
  </si>
  <si>
    <r>
      <rPr>
        <b/>
        <sz val="10"/>
        <rFont val="Arial"/>
        <family val="2"/>
      </rPr>
      <t>Brake HorsePower Coefficients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Reda &amp; Alnas equipments require coefficients for 100 stages. All others require coefficient for 1 stage</t>
    </r>
  </si>
  <si>
    <t>Housing</t>
  </si>
  <si>
    <t>Shaft</t>
  </si>
  <si>
    <t>Reda Special Rates</t>
  </si>
  <si>
    <t>Model</t>
  </si>
  <si>
    <t>Min Rate</t>
  </si>
  <si>
    <t>BEP Rate</t>
  </si>
  <si>
    <t>Max Rate</t>
  </si>
  <si>
    <t>Max Efficiency</t>
  </si>
  <si>
    <t>Max Head</t>
  </si>
  <si>
    <t>Max Graph Rate</t>
  </si>
  <si>
    <t>H0</t>
  </si>
  <si>
    <t>P0</t>
  </si>
  <si>
    <t>P1</t>
  </si>
  <si>
    <t>P2</t>
  </si>
  <si>
    <t>P3</t>
  </si>
  <si>
    <t>P4</t>
  </si>
  <si>
    <t>P5</t>
  </si>
  <si>
    <t>Obsolete</t>
  </si>
  <si>
    <t>Qs</t>
  </si>
  <si>
    <t>Qd</t>
  </si>
  <si>
    <t>Fraction</t>
  </si>
  <si>
    <t xml:space="preserve"> Field Unit Selected</t>
  </si>
  <si>
    <t>bbl/Day</t>
  </si>
  <si>
    <t>BRAND</t>
  </si>
  <si>
    <t>OIL DYNAMICS</t>
  </si>
  <si>
    <t>STAGE</t>
  </si>
  <si>
    <t>538-KOMP</t>
  </si>
  <si>
    <t>NUM_STAGES</t>
  </si>
  <si>
    <t>TDH0</t>
  </si>
  <si>
    <t>BHP0</t>
  </si>
  <si>
    <t>BPDMIN</t>
  </si>
  <si>
    <t>TDHMIN</t>
  </si>
  <si>
    <t>BHPMIN</t>
  </si>
  <si>
    <t>BPDBEP</t>
  </si>
  <si>
    <t>TDHBEP</t>
  </si>
  <si>
    <t>BHPBP</t>
  </si>
  <si>
    <t>BPDMAX</t>
  </si>
  <si>
    <t>TDHMAX</t>
  </si>
  <si>
    <t>BHPMAX</t>
  </si>
  <si>
    <t>CH1</t>
  </si>
  <si>
    <t>CH2</t>
  </si>
  <si>
    <t>CH3</t>
  </si>
  <si>
    <t>CH4</t>
  </si>
  <si>
    <t>CH5</t>
  </si>
  <si>
    <t>CH6</t>
  </si>
  <si>
    <t>CP1</t>
  </si>
  <si>
    <t>CP2</t>
  </si>
  <si>
    <t>CP3</t>
  </si>
  <si>
    <t>CP4</t>
  </si>
  <si>
    <t>CP5</t>
  </si>
  <si>
    <t>CP6</t>
  </si>
  <si>
    <t>FLOWLENGTH</t>
  </si>
  <si>
    <t>HEADLENGTH</t>
  </si>
  <si>
    <t>THRUSTLENGTH</t>
  </si>
  <si>
    <t>HPLENGTH</t>
  </si>
  <si>
    <t>EFFLENGTH</t>
  </si>
  <si>
    <t>FLOWTICK</t>
  </si>
  <si>
    <t>HEADTICK</t>
  </si>
  <si>
    <t>THRUSTTICK</t>
  </si>
  <si>
    <t>HPTICK</t>
  </si>
  <si>
    <t>EFFTICK</t>
  </si>
  <si>
    <t>PER_STAGE</t>
  </si>
  <si>
    <t>Kp</t>
  </si>
  <si>
    <t>Kh</t>
  </si>
  <si>
    <t>Kq</t>
  </si>
  <si>
    <t>FLOWMIN</t>
  </si>
  <si>
    <t>FLOWMINPERC</t>
  </si>
  <si>
    <t>FLOWMAX</t>
  </si>
  <si>
    <t>FLOWMAXPERC</t>
  </si>
  <si>
    <t>PUMP TEST BENCH DATA</t>
  </si>
  <si>
    <t>FLOW POINTS</t>
  </si>
  <si>
    <t>VERIFIED DATA</t>
  </si>
  <si>
    <t>OLD STAGES DISCONTINUED</t>
  </si>
  <si>
    <t>538-5500R-F</t>
  </si>
  <si>
    <t>400-1200R-F</t>
  </si>
  <si>
    <t>400-900R-F</t>
  </si>
  <si>
    <t>538-4000R-F</t>
  </si>
  <si>
    <r>
      <t xml:space="preserve"> </t>
    </r>
    <r>
      <rPr>
        <sz val="11"/>
        <color theme="1"/>
        <rFont val="Calibri"/>
        <family val="2"/>
        <scheme val="minor"/>
      </rPr>
      <t>Counter Clockwise</t>
    </r>
  </si>
  <si>
    <t>GP400</t>
  </si>
  <si>
    <t>GP538</t>
  </si>
  <si>
    <t>1100-60000L-F</t>
  </si>
  <si>
    <t xml:space="preserve">1100-58000L-F </t>
  </si>
  <si>
    <t>1100-53000L-F</t>
  </si>
  <si>
    <t>1100-51000L-F</t>
  </si>
  <si>
    <t>1200-78000L-F</t>
  </si>
  <si>
    <t>1200-75000L-F</t>
  </si>
  <si>
    <t>1200-72000L-F</t>
  </si>
  <si>
    <t>1200-66000L-F</t>
  </si>
  <si>
    <t>1200-64000L-F</t>
  </si>
  <si>
    <t>1200-63000L-F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</si>
</sst>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E+00"/>
    <numFmt numFmtId="165" formatCode="0.0"/>
    <numFmt numFmtId="166" formatCode="0.000"/>
    <numFmt numFmtId="167" formatCode="0.00000"/>
    <numFmt numFmtId="168" formatCode="0.00000E+00"/>
    <numFmt numFmtId="169" formatCode="0.0000"/>
  </numFmts>
  <fonts count="39">
    <font>
      <sz val="11"/>
      <color theme="1"/>
      <name val="Calibri"/>
      <family val="2"/>
      <scheme val="minor"/>
    </font>
    <font>
      <sz val="9"/>
      <name val="Calibri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rgb="FF595959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  <charset val="204"/>
    </font>
    <font>
      <sz val="10"/>
      <color theme="3" tint="-0.499984740745262"/>
      <name val="Arial"/>
      <family val="2"/>
      <charset val="204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204"/>
    </font>
    <font>
      <sz val="10"/>
      <name val="MS Sans Serif"/>
      <family val="2"/>
    </font>
    <font>
      <sz val="10"/>
      <name val="Arial"/>
      <family val="2"/>
    </font>
    <font>
      <b/>
      <sz val="11"/>
      <color theme="0"/>
      <name val="Calibri"/>
      <family val="3"/>
      <charset val="134"/>
      <scheme val="minor"/>
    </font>
    <font>
      <sz val="10"/>
      <color theme="3" tint="-0.499984740745262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2" fillId="0" borderId="0"/>
    <xf numFmtId="0" fontId="2" fillId="0" borderId="0"/>
    <xf numFmtId="0" fontId="2" fillId="0" borderId="0"/>
  </cellStyleXfs>
  <cellXfs count="8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Alignment="1">
      <alignment horizontal="center" vertical="center" readingOrder="1"/>
    </xf>
    <xf numFmtId="164" fontId="7" fillId="0" borderId="0" xfId="0" applyNumberFormat="1" applyFont="1" applyAlignment="1">
      <alignment horizontal="center" vertical="center" readingOrder="1"/>
    </xf>
    <xf numFmtId="0" fontId="0" fillId="0" borderId="1" xfId="0" applyNumberForma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/>
    <xf numFmtId="0" fontId="0" fillId="0" borderId="11" xfId="0" applyBorder="1"/>
    <xf numFmtId="0" fontId="0" fillId="3" borderId="11" xfId="0" applyFill="1" applyBorder="1"/>
    <xf numFmtId="0" fontId="0" fillId="0" borderId="13" xfId="0" applyBorder="1"/>
    <xf numFmtId="0" fontId="0" fillId="0" borderId="14" xfId="0" applyNumberFormat="1" applyBorder="1"/>
    <xf numFmtId="165" fontId="0" fillId="0" borderId="15" xfId="0" applyNumberFormat="1" applyBorder="1"/>
    <xf numFmtId="166" fontId="0" fillId="0" borderId="12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2" xfId="0" applyNumberFormat="1" applyBorder="1"/>
    <xf numFmtId="165" fontId="0" fillId="0" borderId="17" xfId="0" applyNumberFormat="1" applyBorder="1"/>
    <xf numFmtId="166" fontId="0" fillId="0" borderId="17" xfId="0" applyNumberFormat="1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" xfId="0" applyNumberFormat="1" applyFill="1" applyBorder="1"/>
    <xf numFmtId="165" fontId="0" fillId="3" borderId="12" xfId="0" applyNumberFormat="1" applyFill="1" applyBorder="1"/>
    <xf numFmtId="166" fontId="0" fillId="3" borderId="12" xfId="0" applyNumberFormat="1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6" fontId="0" fillId="3" borderId="18" xfId="0" applyNumberFormat="1" applyFill="1" applyBorder="1"/>
    <xf numFmtId="166" fontId="0" fillId="0" borderId="18" xfId="0" applyNumberFormat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0" borderId="23" xfId="0" applyNumberFormat="1" applyBorder="1"/>
    <xf numFmtId="0" fontId="0" fillId="0" borderId="11" xfId="0" applyNumberFormat="1" applyBorder="1"/>
    <xf numFmtId="0" fontId="0" fillId="0" borderId="17" xfId="0" applyNumberFormat="1" applyBorder="1"/>
    <xf numFmtId="0" fontId="0" fillId="0" borderId="12" xfId="0" applyNumberFormat="1" applyBorder="1"/>
    <xf numFmtId="164" fontId="8" fillId="0" borderId="0" xfId="0" applyNumberFormat="1" applyFont="1" applyAlignment="1">
      <alignment horizontal="center" vertical="center" readingOrder="1"/>
    </xf>
    <xf numFmtId="0" fontId="0" fillId="0" borderId="24" xfId="0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readingOrder="1"/>
    </xf>
    <xf numFmtId="0" fontId="0" fillId="0" borderId="26" xfId="0" applyBorder="1"/>
    <xf numFmtId="164" fontId="0" fillId="0" borderId="1" xfId="0" applyNumberFormat="1" applyBorder="1"/>
    <xf numFmtId="164" fontId="8" fillId="0" borderId="26" xfId="0" applyNumberFormat="1" applyFont="1" applyBorder="1" applyAlignment="1">
      <alignment horizontal="center" vertical="center" readingOrder="1"/>
    </xf>
    <xf numFmtId="164" fontId="8" fillId="0" borderId="27" xfId="0" applyNumberFormat="1" applyFont="1" applyBorder="1" applyAlignment="1">
      <alignment horizontal="center" vertical="center" readingOrder="1"/>
    </xf>
    <xf numFmtId="164" fontId="0" fillId="0" borderId="12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" xfId="0" applyFill="1" applyBorder="1"/>
    <xf numFmtId="0" fontId="0" fillId="0" borderId="2" xfId="0" applyBorder="1"/>
    <xf numFmtId="164" fontId="8" fillId="0" borderId="2" xfId="0" applyNumberFormat="1" applyFont="1" applyBorder="1" applyAlignment="1">
      <alignment horizontal="center" vertical="center" readingOrder="1"/>
    </xf>
    <xf numFmtId="164" fontId="0" fillId="0" borderId="2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38" xfId="0" applyBorder="1"/>
    <xf numFmtId="0" fontId="0" fillId="0" borderId="18" xfId="0" applyBorder="1"/>
    <xf numFmtId="0" fontId="0" fillId="0" borderId="19" xfId="0" applyBorder="1"/>
    <xf numFmtId="0" fontId="0" fillId="0" borderId="42" xfId="0" applyBorder="1"/>
    <xf numFmtId="0" fontId="0" fillId="0" borderId="27" xfId="0" applyBorder="1"/>
    <xf numFmtId="0" fontId="0" fillId="0" borderId="12" xfId="0" applyBorder="1"/>
    <xf numFmtId="164" fontId="8" fillId="0" borderId="42" xfId="0" applyNumberFormat="1" applyFont="1" applyBorder="1" applyAlignment="1">
      <alignment horizontal="center" vertical="center" readingOrder="1"/>
    </xf>
    <xf numFmtId="164" fontId="8" fillId="0" borderId="18" xfId="0" applyNumberFormat="1" applyFont="1" applyBorder="1" applyAlignment="1">
      <alignment horizontal="center" vertical="center" readingOrder="1"/>
    </xf>
    <xf numFmtId="164" fontId="8" fillId="0" borderId="38" xfId="0" applyNumberFormat="1" applyFont="1" applyBorder="1" applyAlignment="1">
      <alignment horizontal="center" vertical="center" readingOrder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42" xfId="0" applyNumberFormat="1" applyBorder="1"/>
    <xf numFmtId="164" fontId="0" fillId="0" borderId="38" xfId="0" applyNumberFormat="1" applyBorder="1"/>
    <xf numFmtId="0" fontId="0" fillId="0" borderId="50" xfId="0" applyBorder="1"/>
    <xf numFmtId="0" fontId="0" fillId="0" borderId="52" xfId="0" applyBorder="1"/>
    <xf numFmtId="2" fontId="2" fillId="0" borderId="25" xfId="0" applyNumberFormat="1" applyFont="1" applyBorder="1" applyAlignment="1" applyProtection="1">
      <alignment horizontal="right"/>
      <protection locked="0"/>
    </xf>
    <xf numFmtId="2" fontId="2" fillId="0" borderId="11" xfId="0" applyNumberFormat="1" applyFont="1" applyBorder="1" applyAlignment="1" applyProtection="1">
      <alignment horizontal="right"/>
      <protection locked="0"/>
    </xf>
    <xf numFmtId="2" fontId="2" fillId="0" borderId="13" xfId="0" applyNumberFormat="1" applyFont="1" applyBorder="1" applyAlignment="1" applyProtection="1">
      <alignment horizontal="right"/>
      <protection locked="0"/>
    </xf>
    <xf numFmtId="0" fontId="14" fillId="0" borderId="38" xfId="0" applyFont="1" applyBorder="1" applyAlignment="1" applyProtection="1">
      <alignment horizontal="center" vertical="center"/>
    </xf>
    <xf numFmtId="2" fontId="2" fillId="0" borderId="18" xfId="0" applyNumberFormat="1" applyFont="1" applyBorder="1" applyAlignment="1" applyProtection="1">
      <alignment horizontal="right" vertical="center"/>
      <protection locked="0"/>
    </xf>
    <xf numFmtId="2" fontId="2" fillId="0" borderId="19" xfId="0" applyNumberFormat="1" applyFont="1" applyBorder="1" applyAlignment="1" applyProtection="1">
      <alignment horizontal="right" vertical="center"/>
      <protection locked="0"/>
    </xf>
    <xf numFmtId="2" fontId="2" fillId="0" borderId="38" xfId="0" applyNumberFormat="1" applyFont="1" applyBorder="1" applyAlignment="1" applyProtection="1">
      <alignment horizontal="right" vertical="center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1" fontId="2" fillId="0" borderId="25" xfId="0" applyNumberFormat="1" applyFont="1" applyBorder="1" applyAlignment="1" applyProtection="1">
      <alignment horizontal="right"/>
      <protection locked="0"/>
    </xf>
    <xf numFmtId="1" fontId="2" fillId="0" borderId="26" xfId="0" applyNumberFormat="1" applyFont="1" applyBorder="1" applyAlignment="1" applyProtection="1">
      <alignment horizontal="right"/>
      <protection locked="0"/>
    </xf>
    <xf numFmtId="1" fontId="2" fillId="0" borderId="11" xfId="0" applyNumberFormat="1" applyFont="1" applyBorder="1" applyAlignment="1" applyProtection="1">
      <alignment horizontal="right"/>
      <protection locked="0"/>
    </xf>
    <xf numFmtId="1" fontId="2" fillId="0" borderId="13" xfId="0" applyNumberFormat="1" applyFont="1" applyBorder="1" applyAlignment="1" applyProtection="1">
      <alignment horizontal="right"/>
      <protection locked="0"/>
    </xf>
    <xf numFmtId="1" fontId="2" fillId="0" borderId="14" xfId="0" applyNumberFormat="1" applyFont="1" applyBorder="1" applyAlignment="1" applyProtection="1">
      <alignment horizontal="right"/>
      <protection locked="0"/>
    </xf>
    <xf numFmtId="0" fontId="0" fillId="0" borderId="17" xfId="0" applyBorder="1"/>
    <xf numFmtId="2" fontId="2" fillId="0" borderId="23" xfId="0" applyNumberFormat="1" applyFont="1" applyBorder="1" applyAlignment="1" applyProtection="1">
      <alignment horizontal="right"/>
      <protection locked="0"/>
    </xf>
    <xf numFmtId="2" fontId="2" fillId="0" borderId="42" xfId="0" applyNumberFormat="1" applyFont="1" applyBorder="1" applyAlignment="1" applyProtection="1">
      <alignment horizontal="right" vertical="center"/>
      <protection locked="0"/>
    </xf>
    <xf numFmtId="1" fontId="2" fillId="0" borderId="23" xfId="0" applyNumberFormat="1" applyFont="1" applyBorder="1" applyAlignment="1" applyProtection="1">
      <alignment horizontal="right"/>
      <protection locked="0"/>
    </xf>
    <xf numFmtId="1" fontId="2" fillId="0" borderId="2" xfId="0" applyNumberFormat="1" applyFont="1" applyBorder="1" applyAlignment="1" applyProtection="1">
      <alignment horizontal="right"/>
      <protection locked="0"/>
    </xf>
    <xf numFmtId="0" fontId="11" fillId="0" borderId="1" xfId="0" applyFont="1" applyBorder="1"/>
    <xf numFmtId="1" fontId="14" fillId="0" borderId="26" xfId="0" applyNumberFormat="1" applyFont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4" xfId="0" applyNumberFormat="1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locked="0"/>
    </xf>
    <xf numFmtId="1" fontId="2" fillId="0" borderId="26" xfId="0" applyNumberFormat="1" applyFont="1" applyBorder="1" applyAlignment="1" applyProtection="1">
      <alignment horizontal="center" vertical="center"/>
      <protection locked="0"/>
    </xf>
    <xf numFmtId="13" fontId="0" fillId="0" borderId="25" xfId="0" applyNumberFormat="1" applyBorder="1" applyAlignment="1">
      <alignment horizontal="center"/>
    </xf>
    <xf numFmtId="13" fontId="0" fillId="0" borderId="11" xfId="0" applyNumberFormat="1" applyBorder="1" applyAlignment="1">
      <alignment horizontal="center"/>
    </xf>
    <xf numFmtId="13" fontId="0" fillId="0" borderId="13" xfId="0" applyNumberFormat="1" applyBorder="1" applyAlignment="1">
      <alignment horizontal="center"/>
    </xf>
    <xf numFmtId="13" fontId="0" fillId="0" borderId="23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1" fontId="19" fillId="0" borderId="0" xfId="0" applyNumberFormat="1" applyFont="1" applyAlignment="1" applyProtection="1">
      <alignment horizontal="center" vertical="center"/>
    </xf>
    <xf numFmtId="0" fontId="19" fillId="8" borderId="0" xfId="0" applyFont="1" applyFill="1" applyAlignment="1" applyProtection="1">
      <alignment horizontal="center" vertical="center"/>
    </xf>
    <xf numFmtId="0" fontId="19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49" fontId="13" fillId="9" borderId="0" xfId="0" applyNumberFormat="1" applyFont="1" applyFill="1" applyAlignment="1" applyProtection="1">
      <alignment horizontal="center" vertical="center"/>
    </xf>
    <xf numFmtId="1" fontId="13" fillId="9" borderId="0" xfId="0" applyNumberFormat="1" applyFont="1" applyFill="1" applyAlignment="1" applyProtection="1">
      <alignment horizontal="center" vertical="center"/>
    </xf>
    <xf numFmtId="166" fontId="13" fillId="9" borderId="0" xfId="0" applyNumberFormat="1" applyFont="1" applyFill="1" applyAlignment="1" applyProtection="1">
      <alignment horizontal="center" vertical="center"/>
    </xf>
    <xf numFmtId="2" fontId="13" fillId="9" borderId="0" xfId="0" applyNumberFormat="1" applyFont="1" applyFill="1" applyAlignment="1" applyProtection="1">
      <alignment horizontal="center" vertical="center"/>
    </xf>
    <xf numFmtId="167" fontId="13" fillId="9" borderId="0" xfId="0" applyNumberFormat="1" applyFont="1" applyFill="1" applyAlignment="1" applyProtection="1">
      <alignment horizontal="center" vertical="center"/>
    </xf>
    <xf numFmtId="11" fontId="13" fillId="9" borderId="0" xfId="0" applyNumberFormat="1" applyFont="1" applyFill="1" applyAlignment="1" applyProtection="1">
      <alignment horizontal="center" vertical="center"/>
    </xf>
    <xf numFmtId="0" fontId="13" fillId="7" borderId="1" xfId="0" applyFont="1" applyFill="1" applyBorder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0" fontId="3" fillId="12" borderId="0" xfId="0" applyFont="1" applyFill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49" fontId="14" fillId="0" borderId="0" xfId="0" applyNumberFormat="1" applyFont="1" applyAlignment="1" applyProtection="1">
      <alignment horizontal="center" vertical="center"/>
    </xf>
    <xf numFmtId="167" fontId="14" fillId="0" borderId="0" xfId="0" applyNumberFormat="1" applyFont="1" applyAlignment="1" applyProtection="1">
      <alignment horizontal="center" vertical="center"/>
    </xf>
    <xf numFmtId="11" fontId="14" fillId="0" borderId="0" xfId="0" applyNumberFormat="1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1" fillId="0" borderId="1" xfId="0" applyFont="1" applyBorder="1" applyAlignment="1">
      <alignment horizontal="left"/>
    </xf>
    <xf numFmtId="166" fontId="0" fillId="0" borderId="1" xfId="0" applyNumberFormat="1" applyFill="1" applyBorder="1"/>
    <xf numFmtId="164" fontId="8" fillId="0" borderId="43" xfId="0" applyNumberFormat="1" applyFont="1" applyBorder="1" applyAlignment="1">
      <alignment horizontal="center" vertical="center" readingOrder="1"/>
    </xf>
    <xf numFmtId="164" fontId="8" fillId="0" borderId="24" xfId="0" applyNumberFormat="1" applyFont="1" applyBorder="1" applyAlignment="1">
      <alignment horizontal="center" vertical="center" readingOrder="1"/>
    </xf>
    <xf numFmtId="0" fontId="0" fillId="0" borderId="25" xfId="0" applyBorder="1" applyProtection="1">
      <protection locked="0"/>
    </xf>
    <xf numFmtId="0" fontId="11" fillId="0" borderId="26" xfId="0" applyFont="1" applyBorder="1" applyAlignment="1">
      <alignment horizontal="left"/>
    </xf>
    <xf numFmtId="0" fontId="0" fillId="0" borderId="26" xfId="0" applyFill="1" applyBorder="1"/>
    <xf numFmtId="0" fontId="0" fillId="0" borderId="27" xfId="0" applyFill="1" applyBorder="1"/>
    <xf numFmtId="0" fontId="0" fillId="0" borderId="11" xfId="0" applyBorder="1" applyProtection="1">
      <protection locked="0"/>
    </xf>
    <xf numFmtId="0" fontId="0" fillId="0" borderId="12" xfId="0" applyFill="1" applyBorder="1"/>
    <xf numFmtId="0" fontId="0" fillId="0" borderId="13" xfId="0" applyBorder="1" applyProtection="1">
      <protection locked="0"/>
    </xf>
    <xf numFmtId="166" fontId="0" fillId="0" borderId="14" xfId="0" applyNumberFormat="1" applyFill="1" applyBorder="1"/>
    <xf numFmtId="0" fontId="0" fillId="0" borderId="14" xfId="0" applyFill="1" applyBorder="1"/>
    <xf numFmtId="0" fontId="0" fillId="0" borderId="15" xfId="0" applyFill="1" applyBorder="1"/>
    <xf numFmtId="164" fontId="8" fillId="0" borderId="25" xfId="0" applyNumberFormat="1" applyFont="1" applyBorder="1" applyAlignment="1">
      <alignment horizontal="center" vertical="center" readingOrder="1"/>
    </xf>
    <xf numFmtId="164" fontId="8" fillId="0" borderId="11" xfId="0" applyNumberFormat="1" applyFont="1" applyBorder="1" applyAlignment="1">
      <alignment horizontal="center" vertical="center" readingOrder="1"/>
    </xf>
    <xf numFmtId="164" fontId="8" fillId="0" borderId="12" xfId="0" applyNumberFormat="1" applyFont="1" applyBorder="1" applyAlignment="1">
      <alignment horizontal="center" vertical="center" readingOrder="1"/>
    </xf>
    <xf numFmtId="164" fontId="8" fillId="0" borderId="13" xfId="0" applyNumberFormat="1" applyFont="1" applyBorder="1" applyAlignment="1">
      <alignment horizontal="center" vertical="center" readingOrder="1"/>
    </xf>
    <xf numFmtId="164" fontId="8" fillId="0" borderId="14" xfId="0" applyNumberFormat="1" applyFont="1" applyBorder="1" applyAlignment="1">
      <alignment horizontal="center" vertical="center" readingOrder="1"/>
    </xf>
    <xf numFmtId="164" fontId="8" fillId="0" borderId="15" xfId="0" applyNumberFormat="1" applyFont="1" applyBorder="1" applyAlignment="1">
      <alignment horizontal="center" vertical="center" readingOrder="1"/>
    </xf>
    <xf numFmtId="0" fontId="0" fillId="0" borderId="49" xfId="0" applyBorder="1" applyProtection="1">
      <protection locked="0"/>
    </xf>
    <xf numFmtId="0" fontId="11" fillId="0" borderId="50" xfId="0" applyFont="1" applyBorder="1" applyAlignment="1">
      <alignment horizontal="left"/>
    </xf>
    <xf numFmtId="166" fontId="0" fillId="0" borderId="50" xfId="0" applyNumberFormat="1" applyFill="1" applyBorder="1"/>
    <xf numFmtId="0" fontId="0" fillId="0" borderId="50" xfId="0" applyFill="1" applyBorder="1"/>
    <xf numFmtId="0" fontId="0" fillId="0" borderId="52" xfId="0" applyFill="1" applyBorder="1"/>
    <xf numFmtId="165" fontId="0" fillId="0" borderId="1" xfId="0" applyNumberFormat="1" applyFill="1" applyBorder="1"/>
    <xf numFmtId="164" fontId="8" fillId="0" borderId="40" xfId="0" applyNumberFormat="1" applyFont="1" applyBorder="1" applyAlignment="1">
      <alignment horizontal="center" vertical="center" readingOrder="1"/>
    </xf>
    <xf numFmtId="164" fontId="0" fillId="0" borderId="24" xfId="0" applyNumberFormat="1" applyBorder="1"/>
    <xf numFmtId="164" fontId="0" fillId="0" borderId="44" xfId="0" applyNumberFormat="1" applyBorder="1"/>
    <xf numFmtId="0" fontId="11" fillId="0" borderId="26" xfId="0" applyFont="1" applyBorder="1"/>
    <xf numFmtId="0" fontId="11" fillId="0" borderId="14" xfId="0" applyFont="1" applyBorder="1"/>
    <xf numFmtId="164" fontId="8" fillId="0" borderId="23" xfId="0" applyNumberFormat="1" applyFont="1" applyBorder="1" applyAlignment="1">
      <alignment horizontal="center" vertical="center" readingOrder="1"/>
    </xf>
    <xf numFmtId="164" fontId="8" fillId="0" borderId="17" xfId="0" applyNumberFormat="1" applyFont="1" applyBorder="1" applyAlignment="1">
      <alignment horizontal="center" vertical="center" readingOrder="1"/>
    </xf>
    <xf numFmtId="164" fontId="0" fillId="0" borderId="11" xfId="0" applyNumberFormat="1" applyBorder="1"/>
    <xf numFmtId="164" fontId="0" fillId="0" borderId="13" xfId="0" applyNumberFormat="1" applyBorder="1"/>
    <xf numFmtId="0" fontId="11" fillId="0" borderId="50" xfId="0" applyFont="1" applyBorder="1"/>
    <xf numFmtId="165" fontId="0" fillId="0" borderId="50" xfId="0" applyNumberFormat="1" applyFill="1" applyBorder="1"/>
    <xf numFmtId="164" fontId="0" fillId="0" borderId="43" xfId="0" applyNumberFormat="1" applyBorder="1"/>
    <xf numFmtId="164" fontId="0" fillId="0" borderId="25" xfId="0" applyNumberFormat="1" applyBorder="1"/>
    <xf numFmtId="164" fontId="0" fillId="0" borderId="23" xfId="0" applyNumberFormat="1" applyBorder="1"/>
    <xf numFmtId="164" fontId="0" fillId="0" borderId="17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40" xfId="0" applyNumberFormat="1" applyBorder="1"/>
    <xf numFmtId="166" fontId="0" fillId="0" borderId="26" xfId="0" applyNumberFormat="1" applyFill="1" applyBorder="1"/>
    <xf numFmtId="0" fontId="0" fillId="0" borderId="14" xfId="0" applyBorder="1" applyAlignment="1">
      <alignment horizontal="center" vertical="center"/>
    </xf>
    <xf numFmtId="165" fontId="0" fillId="0" borderId="26" xfId="0" applyNumberFormat="1" applyBorder="1"/>
    <xf numFmtId="13" fontId="0" fillId="0" borderId="25" xfId="0" applyNumberFormat="1" applyFill="1" applyBorder="1" applyAlignment="1">
      <alignment horizontal="center"/>
    </xf>
    <xf numFmtId="0" fontId="8" fillId="0" borderId="27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 applyProtection="1">
      <alignment horizontal="right"/>
      <protection locked="0"/>
    </xf>
    <xf numFmtId="1" fontId="2" fillId="0" borderId="26" xfId="0" applyNumberFormat="1" applyFont="1" applyFill="1" applyBorder="1" applyAlignment="1" applyProtection="1">
      <alignment horizontal="right"/>
      <protection locked="0"/>
    </xf>
    <xf numFmtId="165" fontId="2" fillId="0" borderId="12" xfId="0" applyNumberFormat="1" applyFont="1" applyBorder="1" applyAlignment="1" applyProtection="1">
      <alignment horizontal="right"/>
      <protection locked="0"/>
    </xf>
    <xf numFmtId="165" fontId="2" fillId="0" borderId="15" xfId="0" applyNumberFormat="1" applyFont="1" applyBorder="1" applyAlignment="1" applyProtection="1">
      <alignment horizontal="right"/>
      <protection locked="0"/>
    </xf>
    <xf numFmtId="165" fontId="2" fillId="0" borderId="27" xfId="0" applyNumberFormat="1" applyFont="1" applyBorder="1" applyAlignment="1" applyProtection="1">
      <alignment horizontal="right"/>
      <protection locked="0"/>
    </xf>
    <xf numFmtId="165" fontId="2" fillId="0" borderId="17" xfId="0" applyNumberFormat="1" applyFont="1" applyBorder="1" applyAlignment="1" applyProtection="1">
      <alignment horizontal="right"/>
      <protection locked="0"/>
    </xf>
    <xf numFmtId="165" fontId="14" fillId="0" borderId="27" xfId="0" applyNumberFormat="1" applyFont="1" applyBorder="1" applyAlignment="1" applyProtection="1">
      <alignment horizontal="right"/>
    </xf>
    <xf numFmtId="0" fontId="0" fillId="0" borderId="0" xfId="0" applyAlignment="1">
      <alignment horizontal="center" vertical="center"/>
    </xf>
    <xf numFmtId="164" fontId="22" fillId="0" borderId="26" xfId="0" applyNumberFormat="1" applyFont="1" applyBorder="1"/>
    <xf numFmtId="164" fontId="22" fillId="0" borderId="27" xfId="0" applyNumberFormat="1" applyFont="1" applyBorder="1"/>
    <xf numFmtId="164" fontId="12" fillId="14" borderId="1" xfId="0" quotePrefix="1" applyNumberFormat="1" applyFont="1" applyFill="1" applyBorder="1"/>
    <xf numFmtId="164" fontId="12" fillId="14" borderId="18" xfId="0" quotePrefix="1" applyNumberFormat="1" applyFont="1" applyFill="1" applyBorder="1"/>
    <xf numFmtId="0" fontId="23" fillId="0" borderId="0" xfId="0" applyFont="1"/>
    <xf numFmtId="0" fontId="23" fillId="0" borderId="45" xfId="0" applyFont="1" applyBorder="1"/>
    <xf numFmtId="0" fontId="23" fillId="0" borderId="46" xfId="0" applyFont="1" applyBorder="1"/>
    <xf numFmtId="0" fontId="23" fillId="0" borderId="47" xfId="0" applyFont="1" applyBorder="1"/>
    <xf numFmtId="0" fontId="23" fillId="0" borderId="2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26" fillId="0" borderId="25" xfId="1" quotePrefix="1" applyNumberFormat="1" applyFont="1" applyFill="1" applyBorder="1" applyAlignment="1" applyProtection="1">
      <alignment horizontal="center" vertical="center"/>
      <protection hidden="1"/>
    </xf>
    <xf numFmtId="164" fontId="26" fillId="0" borderId="26" xfId="1" quotePrefix="1" applyNumberFormat="1" applyFont="1" applyFill="1" applyBorder="1" applyAlignment="1" applyProtection="1">
      <alignment horizontal="center" vertical="center"/>
      <protection hidden="1"/>
    </xf>
    <xf numFmtId="164" fontId="26" fillId="0" borderId="38" xfId="1" quotePrefix="1" applyNumberFormat="1" applyFont="1" applyFill="1" applyBorder="1" applyAlignment="1" applyProtection="1">
      <alignment horizontal="center" vertical="center"/>
      <protection hidden="1"/>
    </xf>
    <xf numFmtId="0" fontId="26" fillId="0" borderId="25" xfId="0" applyFont="1" applyBorder="1" applyAlignment="1" applyProtection="1">
      <alignment horizontal="center" vertical="center"/>
      <protection hidden="1"/>
    </xf>
    <xf numFmtId="0" fontId="26" fillId="0" borderId="26" xfId="0" applyFont="1" applyBorder="1" applyAlignment="1" applyProtection="1">
      <alignment horizontal="center" vertical="center"/>
      <protection hidden="1"/>
    </xf>
    <xf numFmtId="0" fontId="26" fillId="0" borderId="38" xfId="0" applyFont="1" applyBorder="1" applyAlignment="1" applyProtection="1">
      <alignment horizontal="center" vertical="center"/>
      <protection hidden="1"/>
    </xf>
    <xf numFmtId="0" fontId="27" fillId="0" borderId="25" xfId="0" applyFont="1" applyFill="1" applyBorder="1" applyAlignment="1" applyProtection="1">
      <alignment horizontal="center" vertical="center" wrapText="1"/>
      <protection hidden="1"/>
    </xf>
    <xf numFmtId="0" fontId="27" fillId="0" borderId="26" xfId="0" applyFont="1" applyFill="1" applyBorder="1" applyAlignment="1" applyProtection="1">
      <alignment horizontal="center" vertical="center" wrapText="1"/>
      <protection hidden="1"/>
    </xf>
    <xf numFmtId="0" fontId="27" fillId="0" borderId="38" xfId="0" applyFont="1" applyFill="1" applyBorder="1" applyAlignment="1" applyProtection="1">
      <alignment horizontal="center" vertical="center" wrapText="1"/>
      <protection hidden="1"/>
    </xf>
    <xf numFmtId="0" fontId="27" fillId="0" borderId="26" xfId="0" applyFont="1" applyFill="1" applyBorder="1" applyAlignment="1" applyProtection="1">
      <alignment horizontal="center" vertical="center"/>
      <protection hidden="1"/>
    </xf>
    <xf numFmtId="0" fontId="25" fillId="7" borderId="25" xfId="0" applyFont="1" applyFill="1" applyBorder="1" applyAlignment="1" applyProtection="1">
      <alignment horizontal="center" vertical="center"/>
    </xf>
    <xf numFmtId="0" fontId="25" fillId="7" borderId="26" xfId="0" applyFont="1" applyFill="1" applyBorder="1" applyAlignment="1" applyProtection="1">
      <alignment horizontal="center" vertical="center"/>
    </xf>
    <xf numFmtId="0" fontId="25" fillId="7" borderId="38" xfId="0" applyFont="1" applyFill="1" applyBorder="1" applyAlignment="1" applyProtection="1">
      <alignment horizontal="center" vertical="center"/>
    </xf>
    <xf numFmtId="0" fontId="25" fillId="8" borderId="25" xfId="0" applyFont="1" applyFill="1" applyBorder="1" applyAlignment="1" applyProtection="1">
      <alignment horizontal="center" vertical="center"/>
    </xf>
    <xf numFmtId="0" fontId="25" fillId="8" borderId="26" xfId="0" applyFont="1" applyFill="1" applyBorder="1" applyAlignment="1" applyProtection="1">
      <alignment horizontal="center" vertical="center"/>
    </xf>
    <xf numFmtId="0" fontId="25" fillId="8" borderId="38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7" fillId="0" borderId="49" xfId="0" applyFont="1" applyFill="1" applyBorder="1" applyAlignment="1" applyProtection="1">
      <alignment horizontal="center" vertical="center" wrapText="1"/>
      <protection hidden="1"/>
    </xf>
    <xf numFmtId="0" fontId="27" fillId="0" borderId="50" xfId="0" applyFont="1" applyFill="1" applyBorder="1" applyAlignment="1" applyProtection="1">
      <alignment horizontal="center" vertical="center" wrapText="1"/>
      <protection hidden="1"/>
    </xf>
    <xf numFmtId="0" fontId="27" fillId="0" borderId="51" xfId="0" applyFont="1" applyFill="1" applyBorder="1" applyAlignment="1" applyProtection="1">
      <alignment horizontal="center" vertical="center" wrapText="1"/>
      <protection hidden="1"/>
    </xf>
    <xf numFmtId="0" fontId="29" fillId="0" borderId="49" xfId="0" applyFont="1" applyBorder="1" applyAlignment="1" applyProtection="1">
      <alignment horizontal="center" vertical="center"/>
    </xf>
    <xf numFmtId="0" fontId="29" fillId="0" borderId="50" xfId="0" applyFont="1" applyBorder="1" applyAlignment="1" applyProtection="1">
      <alignment horizontal="center" vertical="center"/>
    </xf>
    <xf numFmtId="0" fontId="29" fillId="0" borderId="51" xfId="0" applyFont="1" applyBorder="1" applyAlignment="1" applyProtection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2" xfId="0" applyFont="1" applyBorder="1" applyAlignment="1">
      <alignment horizontal="right" vertical="center"/>
    </xf>
    <xf numFmtId="0" fontId="23" fillId="0" borderId="42" xfId="0" applyFont="1" applyBorder="1" applyAlignment="1">
      <alignment horizontal="left" vertical="center"/>
    </xf>
    <xf numFmtId="0" fontId="30" fillId="3" borderId="25" xfId="0" applyFont="1" applyFill="1" applyBorder="1" applyAlignment="1">
      <alignment horizontal="left" vertical="center"/>
    </xf>
    <xf numFmtId="0" fontId="30" fillId="3" borderId="3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left"/>
    </xf>
    <xf numFmtId="0" fontId="23" fillId="0" borderId="25" xfId="0" applyFont="1" applyBorder="1"/>
    <xf numFmtId="0" fontId="23" fillId="0" borderId="26" xfId="0" applyFont="1" applyBorder="1"/>
    <xf numFmtId="164" fontId="32" fillId="0" borderId="26" xfId="0" applyNumberFormat="1" applyFont="1" applyBorder="1" applyAlignment="1">
      <alignment horizontal="center" vertical="center" readingOrder="1"/>
    </xf>
    <xf numFmtId="164" fontId="32" fillId="0" borderId="27" xfId="0" applyNumberFormat="1" applyFont="1" applyBorder="1" applyAlignment="1">
      <alignment horizontal="center" vertical="center" readingOrder="1"/>
    </xf>
    <xf numFmtId="164" fontId="26" fillId="13" borderId="25" xfId="1" applyNumberFormat="1" applyFont="1" applyFill="1" applyBorder="1" applyAlignment="1" applyProtection="1">
      <alignment horizontal="center" vertical="center"/>
      <protection hidden="1"/>
    </xf>
    <xf numFmtId="164" fontId="26" fillId="13" borderId="26" xfId="1" applyNumberFormat="1" applyFont="1" applyFill="1" applyBorder="1" applyAlignment="1" applyProtection="1">
      <alignment horizontal="center" vertical="center"/>
      <protection hidden="1"/>
    </xf>
    <xf numFmtId="164" fontId="26" fillId="13" borderId="27" xfId="1" applyNumberFormat="1" applyFont="1" applyFill="1" applyBorder="1" applyAlignment="1" applyProtection="1">
      <alignment horizontal="center" vertical="center"/>
      <protection hidden="1"/>
    </xf>
    <xf numFmtId="0" fontId="26" fillId="13" borderId="40" xfId="0" applyFont="1" applyFill="1" applyBorder="1" applyAlignment="1" applyProtection="1">
      <alignment horizontal="center" vertical="center"/>
      <protection hidden="1"/>
    </xf>
    <xf numFmtId="0" fontId="26" fillId="13" borderId="26" xfId="0" applyFont="1" applyFill="1" applyBorder="1" applyAlignment="1" applyProtection="1">
      <alignment horizontal="center" vertical="center"/>
      <protection hidden="1"/>
    </xf>
    <xf numFmtId="0" fontId="26" fillId="13" borderId="27" xfId="0" applyFont="1" applyFill="1" applyBorder="1" applyAlignment="1" applyProtection="1">
      <alignment horizontal="center" vertical="center"/>
      <protection hidden="1"/>
    </xf>
    <xf numFmtId="164" fontId="26" fillId="13" borderId="40" xfId="0" applyNumberFormat="1" applyFont="1" applyFill="1" applyBorder="1" applyAlignment="1" applyProtection="1">
      <alignment horizontal="center" vertical="center"/>
      <protection hidden="1"/>
    </xf>
    <xf numFmtId="164" fontId="26" fillId="13" borderId="26" xfId="0" applyNumberFormat="1" applyFont="1" applyFill="1" applyBorder="1" applyAlignment="1" applyProtection="1">
      <alignment horizontal="center" vertical="center"/>
      <protection hidden="1"/>
    </xf>
    <xf numFmtId="164" fontId="26" fillId="13" borderId="27" xfId="0" applyNumberFormat="1" applyFont="1" applyFill="1" applyBorder="1" applyAlignment="1" applyProtection="1">
      <alignment horizontal="center" vertical="center"/>
      <protection hidden="1"/>
    </xf>
    <xf numFmtId="2" fontId="27" fillId="0" borderId="25" xfId="0" applyNumberFormat="1" applyFont="1" applyBorder="1" applyAlignment="1" applyProtection="1">
      <alignment horizontal="right"/>
      <protection locked="0"/>
    </xf>
    <xf numFmtId="1" fontId="29" fillId="0" borderId="26" xfId="0" applyNumberFormat="1" applyFont="1" applyBorder="1" applyAlignment="1" applyProtection="1">
      <alignment horizontal="center" vertical="center"/>
    </xf>
    <xf numFmtId="0" fontId="29" fillId="0" borderId="27" xfId="0" applyFont="1" applyBorder="1" applyAlignment="1" applyProtection="1">
      <alignment horizontal="center" vertical="center"/>
    </xf>
    <xf numFmtId="13" fontId="23" fillId="0" borderId="40" xfId="0" applyNumberFormat="1" applyFont="1" applyBorder="1" applyAlignment="1">
      <alignment horizontal="center"/>
    </xf>
    <xf numFmtId="0" fontId="23" fillId="0" borderId="27" xfId="0" applyFont="1" applyBorder="1"/>
    <xf numFmtId="1" fontId="27" fillId="0" borderId="40" xfId="0" applyNumberFormat="1" applyFont="1" applyBorder="1" applyAlignment="1" applyProtection="1">
      <alignment horizontal="right"/>
      <protection locked="0"/>
    </xf>
    <xf numFmtId="1" fontId="27" fillId="0" borderId="26" xfId="0" applyNumberFormat="1" applyFont="1" applyBorder="1" applyAlignment="1" applyProtection="1">
      <alignment horizontal="right"/>
      <protection locked="0"/>
    </xf>
    <xf numFmtId="165" fontId="29" fillId="0" borderId="27" xfId="0" applyNumberFormat="1" applyFont="1" applyBorder="1" applyAlignment="1" applyProtection="1">
      <alignment vertical="center"/>
    </xf>
    <xf numFmtId="0" fontId="23" fillId="0" borderId="38" xfId="0" applyFont="1" applyBorder="1"/>
    <xf numFmtId="169" fontId="23" fillId="6" borderId="25" xfId="0" applyNumberFormat="1" applyFont="1" applyFill="1" applyBorder="1"/>
    <xf numFmtId="169" fontId="23" fillId="6" borderId="26" xfId="0" applyNumberFormat="1" applyFont="1" applyFill="1" applyBorder="1"/>
    <xf numFmtId="0" fontId="23" fillId="6" borderId="26" xfId="0" applyFont="1" applyFill="1" applyBorder="1"/>
    <xf numFmtId="169" fontId="23" fillId="6" borderId="27" xfId="0" applyNumberFormat="1" applyFont="1" applyFill="1" applyBorder="1"/>
    <xf numFmtId="168" fontId="23" fillId="6" borderId="40" xfId="0" applyNumberFormat="1" applyFont="1" applyFill="1" applyBorder="1"/>
    <xf numFmtId="168" fontId="23" fillId="6" borderId="26" xfId="0" applyNumberFormat="1" applyFont="1" applyFill="1" applyBorder="1"/>
    <xf numFmtId="0" fontId="23" fillId="6" borderId="38" xfId="0" applyFont="1" applyFill="1" applyBorder="1"/>
    <xf numFmtId="0" fontId="23" fillId="6" borderId="25" xfId="0" applyFont="1" applyFill="1" applyBorder="1"/>
    <xf numFmtId="0" fontId="23" fillId="0" borderId="1" xfId="0" applyFont="1" applyBorder="1" applyAlignment="1">
      <alignment horizontal="right" vertical="center"/>
    </xf>
    <xf numFmtId="0" fontId="30" fillId="3" borderId="23" xfId="0" applyFont="1" applyFill="1" applyBorder="1" applyAlignment="1">
      <alignment horizontal="left" vertical="center"/>
    </xf>
    <xf numFmtId="0" fontId="30" fillId="3" borderId="42" xfId="0" applyFont="1" applyFill="1" applyBorder="1" applyAlignment="1">
      <alignment horizontal="left" vertical="center"/>
    </xf>
    <xf numFmtId="0" fontId="31" fillId="0" borderId="9" xfId="0" applyFont="1" applyBorder="1" applyAlignment="1">
      <alignment horizontal="left"/>
    </xf>
    <xf numFmtId="0" fontId="23" fillId="0" borderId="11" xfId="0" applyFont="1" applyBorder="1"/>
    <xf numFmtId="0" fontId="23" fillId="0" borderId="1" xfId="0" applyFont="1" applyBorder="1"/>
    <xf numFmtId="164" fontId="32" fillId="0" borderId="1" xfId="0" applyNumberFormat="1" applyFont="1" applyBorder="1" applyAlignment="1">
      <alignment horizontal="center" vertical="center" readingOrder="1"/>
    </xf>
    <xf numFmtId="164" fontId="32" fillId="0" borderId="12" xfId="0" applyNumberFormat="1" applyFont="1" applyBorder="1" applyAlignment="1">
      <alignment horizontal="center" vertical="center" readingOrder="1"/>
    </xf>
    <xf numFmtId="164" fontId="26" fillId="13" borderId="11" xfId="1" applyNumberFormat="1" applyFont="1" applyFill="1" applyBorder="1" applyAlignment="1" applyProtection="1">
      <alignment horizontal="center" vertical="center"/>
      <protection hidden="1"/>
    </xf>
    <xf numFmtId="164" fontId="26" fillId="13" borderId="1" xfId="1" applyNumberFormat="1" applyFont="1" applyFill="1" applyBorder="1" applyAlignment="1" applyProtection="1">
      <alignment horizontal="center" vertical="center"/>
      <protection hidden="1"/>
    </xf>
    <xf numFmtId="164" fontId="26" fillId="13" borderId="12" xfId="1" applyNumberFormat="1" applyFont="1" applyFill="1" applyBorder="1" applyAlignment="1" applyProtection="1">
      <alignment horizontal="center" vertical="center"/>
      <protection hidden="1"/>
    </xf>
    <xf numFmtId="0" fontId="26" fillId="13" borderId="24" xfId="0" applyFont="1" applyFill="1" applyBorder="1" applyAlignment="1" applyProtection="1">
      <alignment horizontal="center" vertical="center"/>
      <protection hidden="1"/>
    </xf>
    <xf numFmtId="0" fontId="26" fillId="13" borderId="1" xfId="0" applyFont="1" applyFill="1" applyBorder="1" applyAlignment="1" applyProtection="1">
      <alignment horizontal="center" vertical="center"/>
      <protection hidden="1"/>
    </xf>
    <xf numFmtId="0" fontId="26" fillId="13" borderId="12" xfId="0" applyFont="1" applyFill="1" applyBorder="1" applyAlignment="1" applyProtection="1">
      <alignment horizontal="center" vertical="center"/>
      <protection hidden="1"/>
    </xf>
    <xf numFmtId="164" fontId="26" fillId="13" borderId="24" xfId="0" applyNumberFormat="1" applyFont="1" applyFill="1" applyBorder="1" applyAlignment="1" applyProtection="1">
      <alignment horizontal="center" vertical="center"/>
      <protection hidden="1"/>
    </xf>
    <xf numFmtId="164" fontId="26" fillId="13" borderId="1" xfId="0" applyNumberFormat="1" applyFont="1" applyFill="1" applyBorder="1" applyAlignment="1" applyProtection="1">
      <alignment horizontal="center" vertical="center"/>
      <protection hidden="1"/>
    </xf>
    <xf numFmtId="164" fontId="26" fillId="13" borderId="12" xfId="0" applyNumberFormat="1" applyFont="1" applyFill="1" applyBorder="1" applyAlignment="1" applyProtection="1">
      <alignment horizontal="center" vertical="center"/>
      <protection hidden="1"/>
    </xf>
    <xf numFmtId="2" fontId="27" fillId="0" borderId="11" xfId="0" applyNumberFormat="1" applyFont="1" applyBorder="1" applyAlignment="1" applyProtection="1">
      <alignment horizontal="right"/>
      <protection locked="0"/>
    </xf>
    <xf numFmtId="1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12" xfId="0" applyNumberFormat="1" applyFont="1" applyBorder="1" applyAlignment="1" applyProtection="1">
      <alignment horizontal="right" vertical="center"/>
      <protection locked="0"/>
    </xf>
    <xf numFmtId="13" fontId="23" fillId="0" borderId="24" xfId="0" applyNumberFormat="1" applyFont="1" applyBorder="1" applyAlignment="1">
      <alignment horizontal="center"/>
    </xf>
    <xf numFmtId="0" fontId="23" fillId="0" borderId="12" xfId="0" applyFont="1" applyBorder="1"/>
    <xf numFmtId="1" fontId="27" fillId="0" borderId="24" xfId="0" applyNumberFormat="1" applyFont="1" applyBorder="1" applyAlignment="1" applyProtection="1">
      <alignment horizontal="right"/>
      <protection locked="0"/>
    </xf>
    <xf numFmtId="1" fontId="27" fillId="0" borderId="1" xfId="0" applyNumberFormat="1" applyFont="1" applyBorder="1" applyAlignment="1" applyProtection="1">
      <alignment horizontal="right"/>
      <protection locked="0"/>
    </xf>
    <xf numFmtId="165" fontId="27" fillId="0" borderId="12" xfId="0" applyNumberFormat="1" applyFont="1" applyBorder="1" applyAlignment="1" applyProtection="1">
      <alignment vertical="center"/>
      <protection locked="0"/>
    </xf>
    <xf numFmtId="0" fontId="23" fillId="0" borderId="18" xfId="0" applyFont="1" applyBorder="1"/>
    <xf numFmtId="169" fontId="23" fillId="6" borderId="11" xfId="0" applyNumberFormat="1" applyFont="1" applyFill="1" applyBorder="1"/>
    <xf numFmtId="169" fontId="23" fillId="6" borderId="1" xfId="0" applyNumberFormat="1" applyFont="1" applyFill="1" applyBorder="1"/>
    <xf numFmtId="0" fontId="23" fillId="6" borderId="1" xfId="0" applyFont="1" applyFill="1" applyBorder="1"/>
    <xf numFmtId="169" fontId="23" fillId="6" borderId="12" xfId="0" applyNumberFormat="1" applyFont="1" applyFill="1" applyBorder="1"/>
    <xf numFmtId="168" fontId="23" fillId="6" borderId="24" xfId="0" applyNumberFormat="1" applyFont="1" applyFill="1" applyBorder="1"/>
    <xf numFmtId="168" fontId="23" fillId="6" borderId="1" xfId="0" applyNumberFormat="1" applyFont="1" applyFill="1" applyBorder="1"/>
    <xf numFmtId="0" fontId="23" fillId="6" borderId="18" xfId="0" applyFont="1" applyFill="1" applyBorder="1"/>
    <xf numFmtId="0" fontId="23" fillId="6" borderId="11" xfId="0" applyFont="1" applyFill="1" applyBorder="1"/>
    <xf numFmtId="0" fontId="23" fillId="0" borderId="18" xfId="0" applyFont="1" applyBorder="1" applyAlignment="1">
      <alignment horizontal="left" vertical="center"/>
    </xf>
    <xf numFmtId="0" fontId="30" fillId="3" borderId="11" xfId="0" applyFont="1" applyFill="1" applyBorder="1" applyAlignment="1">
      <alignment horizontal="left" vertical="center"/>
    </xf>
    <xf numFmtId="0" fontId="30" fillId="3" borderId="18" xfId="0" applyFont="1" applyFill="1" applyBorder="1" applyAlignment="1">
      <alignment horizontal="left" vertical="center"/>
    </xf>
    <xf numFmtId="164" fontId="23" fillId="13" borderId="11" xfId="0" applyNumberFormat="1" applyFont="1" applyFill="1" applyBorder="1" applyAlignment="1">
      <alignment horizontal="center" vertical="center"/>
    </xf>
    <xf numFmtId="164" fontId="23" fillId="13" borderId="1" xfId="0" applyNumberFormat="1" applyFont="1" applyFill="1" applyBorder="1" applyAlignment="1">
      <alignment horizontal="center" vertical="center"/>
    </xf>
    <xf numFmtId="164" fontId="23" fillId="13" borderId="12" xfId="0" applyNumberFormat="1" applyFont="1" applyFill="1" applyBorder="1" applyAlignment="1">
      <alignment horizontal="center" vertical="center"/>
    </xf>
    <xf numFmtId="0" fontId="23" fillId="13" borderId="24" xfId="0" applyFont="1" applyFill="1" applyBorder="1" applyAlignment="1">
      <alignment horizontal="center" vertical="center"/>
    </xf>
    <xf numFmtId="164" fontId="23" fillId="13" borderId="24" xfId="0" applyNumberFormat="1" applyFont="1" applyFill="1" applyBorder="1"/>
    <xf numFmtId="164" fontId="23" fillId="13" borderId="1" xfId="0" applyNumberFormat="1" applyFont="1" applyFill="1" applyBorder="1"/>
    <xf numFmtId="164" fontId="23" fillId="13" borderId="12" xfId="0" applyNumberFormat="1" applyFont="1" applyFill="1" applyBorder="1"/>
    <xf numFmtId="164" fontId="23" fillId="13" borderId="11" xfId="0" applyNumberFormat="1" applyFont="1" applyFill="1" applyBorder="1" applyAlignment="1">
      <alignment horizontal="center"/>
    </xf>
    <xf numFmtId="164" fontId="23" fillId="13" borderId="1" xfId="0" applyNumberFormat="1" applyFont="1" applyFill="1" applyBorder="1" applyAlignment="1">
      <alignment horizontal="center"/>
    </xf>
    <xf numFmtId="164" fontId="23" fillId="13" borderId="12" xfId="0" applyNumberFormat="1" applyFont="1" applyFill="1" applyBorder="1" applyAlignment="1">
      <alignment horizontal="center"/>
    </xf>
    <xf numFmtId="1" fontId="23" fillId="13" borderId="24" xfId="0" applyNumberFormat="1" applyFont="1" applyFill="1" applyBorder="1" applyAlignment="1">
      <alignment horizontal="center"/>
    </xf>
    <xf numFmtId="164" fontId="26" fillId="13" borderId="11" xfId="0" applyNumberFormat="1" applyFont="1" applyFill="1" applyBorder="1" applyAlignment="1" applyProtection="1">
      <alignment horizontal="center" vertical="center"/>
      <protection hidden="1"/>
    </xf>
    <xf numFmtId="0" fontId="23" fillId="13" borderId="1" xfId="0" applyFont="1" applyFill="1" applyBorder="1" applyAlignment="1">
      <alignment horizontal="center" vertical="center"/>
    </xf>
    <xf numFmtId="0" fontId="23" fillId="13" borderId="12" xfId="0" applyFont="1" applyFill="1" applyBorder="1" applyAlignment="1">
      <alignment horizontal="center" vertical="center"/>
    </xf>
    <xf numFmtId="164" fontId="23" fillId="13" borderId="24" xfId="0" applyNumberFormat="1" applyFont="1" applyFill="1" applyBorder="1" applyAlignment="1">
      <alignment horizontal="center" vertical="center"/>
    </xf>
    <xf numFmtId="0" fontId="23" fillId="0" borderId="11" xfId="0" applyFont="1" applyBorder="1" applyAlignment="1">
      <alignment horizontal="right"/>
    </xf>
    <xf numFmtId="0" fontId="23" fillId="0" borderId="18" xfId="0" applyFont="1" applyBorder="1" applyAlignment="1">
      <alignment horizontal="left"/>
    </xf>
    <xf numFmtId="0" fontId="30" fillId="3" borderId="11" xfId="0" applyFont="1" applyFill="1" applyBorder="1" applyAlignment="1">
      <alignment horizontal="left"/>
    </xf>
    <xf numFmtId="0" fontId="30" fillId="3" borderId="18" xfId="0" applyFont="1" applyFill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23" fillId="0" borderId="13" xfId="0" applyFont="1" applyBorder="1"/>
    <xf numFmtId="0" fontId="23" fillId="0" borderId="14" xfId="0" applyFont="1" applyBorder="1"/>
    <xf numFmtId="164" fontId="32" fillId="0" borderId="14" xfId="0" applyNumberFormat="1" applyFont="1" applyBorder="1" applyAlignment="1">
      <alignment horizontal="center" vertical="center" readingOrder="1"/>
    </xf>
    <xf numFmtId="164" fontId="32" fillId="0" borderId="15" xfId="0" applyNumberFormat="1" applyFont="1" applyBorder="1" applyAlignment="1">
      <alignment horizontal="center" vertical="center" readingOrder="1"/>
    </xf>
    <xf numFmtId="164" fontId="23" fillId="13" borderId="13" xfId="0" applyNumberFormat="1" applyFont="1" applyFill="1" applyBorder="1" applyAlignment="1">
      <alignment horizontal="center" vertical="center"/>
    </xf>
    <xf numFmtId="164" fontId="23" fillId="13" borderId="14" xfId="0" applyNumberFormat="1" applyFont="1" applyFill="1" applyBorder="1" applyAlignment="1">
      <alignment horizontal="center" vertical="center"/>
    </xf>
    <xf numFmtId="164" fontId="23" fillId="13" borderId="15" xfId="0" applyNumberFormat="1" applyFont="1" applyFill="1" applyBorder="1" applyAlignment="1">
      <alignment horizontal="center" vertical="center"/>
    </xf>
    <xf numFmtId="0" fontId="23" fillId="13" borderId="44" xfId="0" applyFont="1" applyFill="1" applyBorder="1" applyAlignment="1">
      <alignment horizontal="center" vertical="center"/>
    </xf>
    <xf numFmtId="0" fontId="23" fillId="13" borderId="14" xfId="0" applyFont="1" applyFill="1" applyBorder="1" applyAlignment="1">
      <alignment horizontal="center" vertical="center"/>
    </xf>
    <xf numFmtId="0" fontId="23" fillId="13" borderId="15" xfId="0" applyFont="1" applyFill="1" applyBorder="1" applyAlignment="1">
      <alignment horizontal="center" vertical="center"/>
    </xf>
    <xf numFmtId="164" fontId="23" fillId="13" borderId="44" xfId="0" applyNumberFormat="1" applyFont="1" applyFill="1" applyBorder="1" applyAlignment="1">
      <alignment horizontal="center" vertical="center"/>
    </xf>
    <xf numFmtId="2" fontId="27" fillId="0" borderId="13" xfId="0" applyNumberFormat="1" applyFont="1" applyBorder="1" applyAlignment="1" applyProtection="1">
      <alignment horizontal="right"/>
      <protection locked="0"/>
    </xf>
    <xf numFmtId="1" fontId="27" fillId="0" borderId="14" xfId="0" applyNumberFormat="1" applyFont="1" applyBorder="1" applyAlignment="1" applyProtection="1">
      <alignment horizontal="center" vertical="center"/>
      <protection locked="0"/>
    </xf>
    <xf numFmtId="2" fontId="27" fillId="0" borderId="15" xfId="0" applyNumberFormat="1" applyFont="1" applyBorder="1" applyAlignment="1" applyProtection="1">
      <alignment horizontal="right" vertical="center"/>
      <protection locked="0"/>
    </xf>
    <xf numFmtId="13" fontId="23" fillId="0" borderId="44" xfId="0" applyNumberFormat="1" applyFont="1" applyBorder="1" applyAlignment="1">
      <alignment horizontal="center"/>
    </xf>
    <xf numFmtId="0" fontId="23" fillId="0" borderId="15" xfId="0" applyFont="1" applyBorder="1"/>
    <xf numFmtId="1" fontId="27" fillId="0" borderId="44" xfId="0" applyNumberFormat="1" applyFont="1" applyBorder="1" applyAlignment="1" applyProtection="1">
      <alignment horizontal="right"/>
      <protection locked="0"/>
    </xf>
    <xf numFmtId="1" fontId="27" fillId="0" borderId="14" xfId="0" applyNumberFormat="1" applyFont="1" applyBorder="1" applyAlignment="1" applyProtection="1">
      <alignment horizontal="right"/>
      <protection locked="0"/>
    </xf>
    <xf numFmtId="165" fontId="27" fillId="0" borderId="15" xfId="0" applyNumberFormat="1" applyFont="1" applyBorder="1" applyAlignment="1" applyProtection="1">
      <alignment vertical="center"/>
      <protection locked="0"/>
    </xf>
    <xf numFmtId="169" fontId="23" fillId="6" borderId="49" xfId="0" applyNumberFormat="1" applyFont="1" applyFill="1" applyBorder="1"/>
    <xf numFmtId="169" fontId="23" fillId="6" borderId="50" xfId="0" applyNumberFormat="1" applyFont="1" applyFill="1" applyBorder="1"/>
    <xf numFmtId="0" fontId="23" fillId="6" borderId="50" xfId="0" applyFont="1" applyFill="1" applyBorder="1"/>
    <xf numFmtId="169" fontId="23" fillId="6" borderId="52" xfId="0" applyNumberFormat="1" applyFont="1" applyFill="1" applyBorder="1"/>
    <xf numFmtId="0" fontId="23" fillId="6" borderId="13" xfId="0" applyFont="1" applyFill="1" applyBorder="1"/>
    <xf numFmtId="0" fontId="23" fillId="6" borderId="14" xfId="0" applyFont="1" applyFill="1" applyBorder="1"/>
    <xf numFmtId="0" fontId="23" fillId="6" borderId="19" xfId="0" applyFont="1" applyFill="1" applyBorder="1"/>
    <xf numFmtId="0" fontId="30" fillId="3" borderId="25" xfId="0" applyFont="1" applyFill="1" applyBorder="1"/>
    <xf numFmtId="0" fontId="30" fillId="3" borderId="38" xfId="0" applyFont="1" applyFill="1" applyBorder="1"/>
    <xf numFmtId="0" fontId="31" fillId="0" borderId="8" xfId="0" applyFont="1" applyBorder="1"/>
    <xf numFmtId="164" fontId="23" fillId="13" borderId="25" xfId="0" applyNumberFormat="1" applyFont="1" applyFill="1" applyBorder="1" applyAlignment="1">
      <alignment horizontal="center" vertical="center"/>
    </xf>
    <xf numFmtId="164" fontId="23" fillId="13" borderId="26" xfId="0" applyNumberFormat="1" applyFont="1" applyFill="1" applyBorder="1" applyAlignment="1">
      <alignment horizontal="center" vertical="center"/>
    </xf>
    <xf numFmtId="164" fontId="23" fillId="13" borderId="27" xfId="0" applyNumberFormat="1" applyFont="1" applyFill="1" applyBorder="1" applyAlignment="1">
      <alignment horizontal="center" vertical="center"/>
    </xf>
    <xf numFmtId="0" fontId="23" fillId="13" borderId="25" xfId="0" applyFont="1" applyFill="1" applyBorder="1" applyAlignment="1">
      <alignment horizontal="center" vertical="center"/>
    </xf>
    <xf numFmtId="0" fontId="23" fillId="13" borderId="26" xfId="0" applyFont="1" applyFill="1" applyBorder="1" applyAlignment="1">
      <alignment horizontal="center" vertical="center"/>
    </xf>
    <xf numFmtId="0" fontId="23" fillId="13" borderId="27" xfId="0" applyFont="1" applyFill="1" applyBorder="1" applyAlignment="1">
      <alignment horizontal="center" vertical="center"/>
    </xf>
    <xf numFmtId="164" fontId="23" fillId="13" borderId="38" xfId="0" applyNumberFormat="1" applyFont="1" applyFill="1" applyBorder="1" applyAlignment="1">
      <alignment horizontal="center" vertical="center"/>
    </xf>
    <xf numFmtId="1" fontId="27" fillId="0" borderId="26" xfId="0" applyNumberFormat="1" applyFont="1" applyBorder="1" applyAlignment="1" applyProtection="1">
      <alignment horizontal="center" vertical="center"/>
      <protection locked="0"/>
    </xf>
    <xf numFmtId="2" fontId="27" fillId="0" borderId="38" xfId="0" applyNumberFormat="1" applyFont="1" applyBorder="1" applyAlignment="1" applyProtection="1">
      <alignment horizontal="right" vertical="center"/>
      <protection locked="0"/>
    </xf>
    <xf numFmtId="13" fontId="23" fillId="13" borderId="25" xfId="0" applyNumberFormat="1" applyFont="1" applyFill="1" applyBorder="1" applyAlignment="1">
      <alignment horizontal="center"/>
    </xf>
    <xf numFmtId="0" fontId="23" fillId="13" borderId="26" xfId="0" applyFont="1" applyFill="1" applyBorder="1"/>
    <xf numFmtId="0" fontId="23" fillId="13" borderId="38" xfId="0" applyFont="1" applyFill="1" applyBorder="1"/>
    <xf numFmtId="1" fontId="27" fillId="0" borderId="25" xfId="0" applyNumberFormat="1" applyFont="1" applyBorder="1" applyAlignment="1" applyProtection="1">
      <alignment horizontal="right"/>
      <protection locked="0"/>
    </xf>
    <xf numFmtId="165" fontId="27" fillId="0" borderId="27" xfId="0" applyNumberFormat="1" applyFont="1" applyBorder="1" applyAlignment="1" applyProtection="1">
      <alignment vertical="center"/>
      <protection locked="0"/>
    </xf>
    <xf numFmtId="168" fontId="23" fillId="6" borderId="25" xfId="0" applyNumberFormat="1" applyFont="1" applyFill="1" applyBorder="1"/>
    <xf numFmtId="0" fontId="23" fillId="6" borderId="27" xfId="0" applyFont="1" applyFill="1" applyBorder="1"/>
    <xf numFmtId="0" fontId="30" fillId="3" borderId="11" xfId="0" applyFont="1" applyFill="1" applyBorder="1"/>
    <xf numFmtId="0" fontId="30" fillId="3" borderId="18" xfId="0" applyFont="1" applyFill="1" applyBorder="1"/>
    <xf numFmtId="0" fontId="31" fillId="0" borderId="9" xfId="0" applyFont="1" applyBorder="1"/>
    <xf numFmtId="0" fontId="23" fillId="13" borderId="11" xfId="0" applyFont="1" applyFill="1" applyBorder="1" applyAlignment="1">
      <alignment horizontal="center" vertical="center"/>
    </xf>
    <xf numFmtId="164" fontId="23" fillId="13" borderId="18" xfId="0" applyNumberFormat="1" applyFont="1" applyFill="1" applyBorder="1" applyAlignment="1">
      <alignment horizontal="center" vertical="center"/>
    </xf>
    <xf numFmtId="2" fontId="27" fillId="0" borderId="18" xfId="0" applyNumberFormat="1" applyFont="1" applyBorder="1" applyAlignment="1" applyProtection="1">
      <alignment horizontal="right" vertical="center"/>
      <protection locked="0"/>
    </xf>
    <xf numFmtId="13" fontId="23" fillId="0" borderId="11" xfId="0" applyNumberFormat="1" applyFont="1" applyBorder="1" applyAlignment="1">
      <alignment horizontal="center"/>
    </xf>
    <xf numFmtId="1" fontId="27" fillId="0" borderId="11" xfId="0" applyNumberFormat="1" applyFont="1" applyBorder="1" applyAlignment="1" applyProtection="1">
      <alignment horizontal="right"/>
      <protection locked="0"/>
    </xf>
    <xf numFmtId="168" fontId="23" fillId="6" borderId="11" xfId="0" applyNumberFormat="1" applyFont="1" applyFill="1" applyBorder="1"/>
    <xf numFmtId="0" fontId="23" fillId="6" borderId="12" xfId="0" applyFont="1" applyFill="1" applyBorder="1"/>
    <xf numFmtId="0" fontId="30" fillId="3" borderId="11" xfId="0" applyFont="1" applyFill="1" applyBorder="1" applyAlignment="1">
      <alignment wrapText="1"/>
    </xf>
    <xf numFmtId="0" fontId="30" fillId="3" borderId="18" xfId="0" applyFont="1" applyFill="1" applyBorder="1" applyAlignment="1">
      <alignment wrapText="1"/>
    </xf>
    <xf numFmtId="164" fontId="23" fillId="0" borderId="1" xfId="0" applyNumberFormat="1" applyFont="1" applyBorder="1"/>
    <xf numFmtId="164" fontId="23" fillId="0" borderId="12" xfId="0" applyNumberFormat="1" applyFont="1" applyBorder="1"/>
    <xf numFmtId="169" fontId="23" fillId="6" borderId="1" xfId="0" applyNumberFormat="1" applyFont="1" applyFill="1" applyBorder="1" applyAlignment="1">
      <alignment vertical="top"/>
    </xf>
    <xf numFmtId="0" fontId="23" fillId="0" borderId="19" xfId="0" applyFont="1" applyBorder="1"/>
    <xf numFmtId="0" fontId="30" fillId="3" borderId="13" xfId="0" applyFont="1" applyFill="1" applyBorder="1"/>
    <xf numFmtId="0" fontId="30" fillId="3" borderId="19" xfId="0" applyFont="1" applyFill="1" applyBorder="1"/>
    <xf numFmtId="0" fontId="31" fillId="0" borderId="10" xfId="0" applyFont="1" applyBorder="1"/>
    <xf numFmtId="164" fontId="23" fillId="0" borderId="14" xfId="0" applyNumberFormat="1" applyFont="1" applyBorder="1"/>
    <xf numFmtId="164" fontId="23" fillId="0" borderId="15" xfId="0" applyNumberFormat="1" applyFont="1" applyBorder="1"/>
    <xf numFmtId="0" fontId="23" fillId="13" borderId="13" xfId="0" applyFont="1" applyFill="1" applyBorder="1" applyAlignment="1">
      <alignment horizontal="center" vertical="center"/>
    </xf>
    <xf numFmtId="164" fontId="23" fillId="13" borderId="19" xfId="0" applyNumberFormat="1" applyFont="1" applyFill="1" applyBorder="1" applyAlignment="1">
      <alignment horizontal="center" vertical="center"/>
    </xf>
    <xf numFmtId="2" fontId="27" fillId="0" borderId="19" xfId="0" applyNumberFormat="1" applyFont="1" applyBorder="1" applyAlignment="1" applyProtection="1">
      <alignment horizontal="right" vertical="center"/>
      <protection locked="0"/>
    </xf>
    <xf numFmtId="13" fontId="23" fillId="0" borderId="13" xfId="0" applyNumberFormat="1" applyFont="1" applyBorder="1" applyAlignment="1">
      <alignment horizontal="center"/>
    </xf>
    <xf numFmtId="1" fontId="27" fillId="0" borderId="13" xfId="0" applyNumberFormat="1" applyFont="1" applyBorder="1" applyAlignment="1" applyProtection="1">
      <alignment horizontal="right"/>
      <protection locked="0"/>
    </xf>
    <xf numFmtId="168" fontId="23" fillId="6" borderId="13" xfId="0" applyNumberFormat="1" applyFont="1" applyFill="1" applyBorder="1"/>
    <xf numFmtId="168" fontId="23" fillId="6" borderId="14" xfId="0" applyNumberFormat="1" applyFont="1" applyFill="1" applyBorder="1"/>
    <xf numFmtId="0" fontId="23" fillId="6" borderId="15" xfId="0" applyFont="1" applyFill="1" applyBorder="1"/>
    <xf numFmtId="164" fontId="23" fillId="0" borderId="26" xfId="0" applyNumberFormat="1" applyFont="1" applyBorder="1"/>
    <xf numFmtId="164" fontId="23" fillId="0" borderId="27" xfId="0" applyNumberFormat="1" applyFont="1" applyBorder="1"/>
    <xf numFmtId="0" fontId="23" fillId="13" borderId="38" xfId="0" applyFont="1" applyFill="1" applyBorder="1" applyAlignment="1">
      <alignment horizontal="center" vertical="center"/>
    </xf>
    <xf numFmtId="0" fontId="32" fillId="13" borderId="25" xfId="0" applyFont="1" applyFill="1" applyBorder="1"/>
    <xf numFmtId="0" fontId="32" fillId="13" borderId="26" xfId="0" applyFont="1" applyFill="1" applyBorder="1"/>
    <xf numFmtId="0" fontId="32" fillId="13" borderId="27" xfId="0" applyFont="1" applyFill="1" applyBorder="1"/>
    <xf numFmtId="0" fontId="23" fillId="13" borderId="18" xfId="0" applyFont="1" applyFill="1" applyBorder="1" applyAlignment="1">
      <alignment horizontal="center" vertical="center"/>
    </xf>
    <xf numFmtId="164" fontId="23" fillId="13" borderId="11" xfId="0" applyNumberFormat="1" applyFont="1" applyFill="1" applyBorder="1"/>
    <xf numFmtId="164" fontId="23" fillId="13" borderId="18" xfId="0" applyNumberFormat="1" applyFont="1" applyFill="1" applyBorder="1"/>
    <xf numFmtId="49" fontId="23" fillId="0" borderId="11" xfId="0" applyNumberFormat="1" applyFont="1" applyBorder="1" applyAlignment="1">
      <alignment horizontal="center"/>
    </xf>
    <xf numFmtId="1" fontId="23" fillId="13" borderId="11" xfId="0" applyNumberFormat="1" applyFont="1" applyFill="1" applyBorder="1" applyAlignment="1">
      <alignment horizontal="center" vertical="center"/>
    </xf>
    <xf numFmtId="1" fontId="23" fillId="13" borderId="1" xfId="0" applyNumberFormat="1" applyFont="1" applyFill="1" applyBorder="1" applyAlignment="1">
      <alignment horizontal="center" vertical="center"/>
    </xf>
    <xf numFmtId="1" fontId="23" fillId="13" borderId="18" xfId="0" applyNumberFormat="1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horizontal="center" vertical="center"/>
    </xf>
    <xf numFmtId="0" fontId="30" fillId="3" borderId="27" xfId="0" applyFont="1" applyFill="1" applyBorder="1"/>
    <xf numFmtId="0" fontId="23" fillId="0" borderId="43" xfId="0" applyFont="1" applyBorder="1"/>
    <xf numFmtId="0" fontId="23" fillId="0" borderId="2" xfId="0" applyFont="1" applyBorder="1"/>
    <xf numFmtId="164" fontId="23" fillId="0" borderId="2" xfId="0" applyNumberFormat="1" applyFont="1" applyBorder="1"/>
    <xf numFmtId="164" fontId="23" fillId="0" borderId="42" xfId="0" applyNumberFormat="1" applyFont="1" applyBorder="1"/>
    <xf numFmtId="164" fontId="23" fillId="13" borderId="23" xfId="0" applyNumberFormat="1" applyFont="1" applyFill="1" applyBorder="1" applyAlignment="1">
      <alignment horizontal="center" vertical="center"/>
    </xf>
    <xf numFmtId="164" fontId="23" fillId="13" borderId="2" xfId="0" applyNumberFormat="1" applyFont="1" applyFill="1" applyBorder="1" applyAlignment="1">
      <alignment horizontal="center" vertical="center"/>
    </xf>
    <xf numFmtId="164" fontId="23" fillId="13" borderId="17" xfId="0" applyNumberFormat="1" applyFont="1" applyFill="1" applyBorder="1" applyAlignment="1">
      <alignment horizontal="center" vertical="center"/>
    </xf>
    <xf numFmtId="0" fontId="23" fillId="13" borderId="23" xfId="0" applyFont="1" applyFill="1" applyBorder="1" applyAlignment="1">
      <alignment horizontal="center" vertical="center"/>
    </xf>
    <xf numFmtId="0" fontId="23" fillId="13" borderId="2" xfId="0" applyFont="1" applyFill="1" applyBorder="1" applyAlignment="1">
      <alignment horizontal="center" vertical="center"/>
    </xf>
    <xf numFmtId="0" fontId="23" fillId="13" borderId="42" xfId="0" applyFont="1" applyFill="1" applyBorder="1" applyAlignment="1">
      <alignment horizontal="center" vertical="center"/>
    </xf>
    <xf numFmtId="164" fontId="23" fillId="13" borderId="42" xfId="0" applyNumberFormat="1" applyFont="1" applyFill="1" applyBorder="1" applyAlignment="1">
      <alignment horizontal="center" vertical="center"/>
    </xf>
    <xf numFmtId="2" fontId="27" fillId="0" borderId="23" xfId="0" applyNumberFormat="1" applyFont="1" applyBorder="1" applyAlignment="1" applyProtection="1">
      <alignment horizontal="right"/>
      <protection locked="0"/>
    </xf>
    <xf numFmtId="1" fontId="27" fillId="0" borderId="2" xfId="0" applyNumberFormat="1" applyFont="1" applyBorder="1" applyAlignment="1" applyProtection="1">
      <alignment horizontal="center" vertical="center"/>
      <protection locked="0"/>
    </xf>
    <xf numFmtId="2" fontId="27" fillId="0" borderId="42" xfId="0" applyNumberFormat="1" applyFont="1" applyBorder="1" applyAlignment="1" applyProtection="1">
      <alignment horizontal="right" vertical="center"/>
      <protection locked="0"/>
    </xf>
    <xf numFmtId="49" fontId="23" fillId="0" borderId="23" xfId="0" applyNumberFormat="1" applyFont="1" applyBorder="1" applyAlignment="1">
      <alignment horizontal="center"/>
    </xf>
    <xf numFmtId="0" fontId="23" fillId="0" borderId="42" xfId="0" applyFont="1" applyBorder="1"/>
    <xf numFmtId="1" fontId="27" fillId="0" borderId="23" xfId="0" applyNumberFormat="1" applyFont="1" applyBorder="1" applyAlignment="1" applyProtection="1">
      <alignment horizontal="right"/>
      <protection locked="0"/>
    </xf>
    <xf numFmtId="1" fontId="27" fillId="0" borderId="2" xfId="0" applyNumberFormat="1" applyFont="1" applyBorder="1" applyAlignment="1" applyProtection="1">
      <alignment horizontal="right"/>
      <protection locked="0"/>
    </xf>
    <xf numFmtId="165" fontId="27" fillId="0" borderId="17" xfId="0" applyNumberFormat="1" applyFont="1" applyBorder="1" applyAlignment="1" applyProtection="1">
      <alignment vertical="center"/>
      <protection locked="0"/>
    </xf>
    <xf numFmtId="0" fontId="30" fillId="3" borderId="12" xfId="0" applyFont="1" applyFill="1" applyBorder="1"/>
    <xf numFmtId="0" fontId="23" fillId="0" borderId="24" xfId="0" applyFont="1" applyBorder="1"/>
    <xf numFmtId="164" fontId="23" fillId="0" borderId="18" xfId="0" applyNumberFormat="1" applyFont="1" applyBorder="1"/>
    <xf numFmtId="2" fontId="27" fillId="0" borderId="11" xfId="0" applyNumberFormat="1" applyFont="1" applyBorder="1" applyAlignment="1" applyProtection="1">
      <alignment horizontal="right" vertical="center"/>
      <protection locked="0"/>
    </xf>
    <xf numFmtId="164" fontId="27" fillId="0" borderId="18" xfId="0" applyNumberFormat="1" applyFont="1" applyBorder="1" applyAlignment="1" applyProtection="1">
      <alignment horizontal="center" vertical="center"/>
      <protection locked="0"/>
    </xf>
    <xf numFmtId="164" fontId="23" fillId="0" borderId="11" xfId="0" applyNumberFormat="1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right"/>
    </xf>
    <xf numFmtId="1" fontId="23" fillId="0" borderId="18" xfId="0" applyNumberFormat="1" applyFont="1" applyBorder="1" applyAlignment="1">
      <alignment horizontal="right"/>
    </xf>
    <xf numFmtId="1" fontId="27" fillId="0" borderId="12" xfId="0" applyNumberFormat="1" applyFont="1" applyBorder="1" applyAlignment="1" applyProtection="1">
      <alignment horizontal="right"/>
      <protection locked="0"/>
    </xf>
    <xf numFmtId="0" fontId="30" fillId="3" borderId="15" xfId="0" applyFont="1" applyFill="1" applyBorder="1"/>
    <xf numFmtId="164" fontId="23" fillId="13" borderId="49" xfId="0" applyNumberFormat="1" applyFont="1" applyFill="1" applyBorder="1" applyAlignment="1">
      <alignment horizontal="center" vertical="center"/>
    </xf>
    <xf numFmtId="164" fontId="23" fillId="13" borderId="50" xfId="0" applyNumberFormat="1" applyFont="1" applyFill="1" applyBorder="1" applyAlignment="1">
      <alignment horizontal="center" vertical="center"/>
    </xf>
    <xf numFmtId="164" fontId="23" fillId="13" borderId="52" xfId="0" applyNumberFormat="1" applyFont="1" applyFill="1" applyBorder="1" applyAlignment="1">
      <alignment horizontal="center" vertical="center"/>
    </xf>
    <xf numFmtId="1" fontId="23" fillId="13" borderId="49" xfId="0" applyNumberFormat="1" applyFont="1" applyFill="1" applyBorder="1" applyAlignment="1">
      <alignment horizontal="center" vertical="center"/>
    </xf>
    <xf numFmtId="0" fontId="23" fillId="13" borderId="50" xfId="0" applyFont="1" applyFill="1" applyBorder="1" applyAlignment="1">
      <alignment horizontal="center" vertical="center"/>
    </xf>
    <xf numFmtId="0" fontId="23" fillId="13" borderId="51" xfId="0" applyFont="1" applyFill="1" applyBorder="1" applyAlignment="1">
      <alignment horizontal="center" vertical="center"/>
    </xf>
    <xf numFmtId="164" fontId="23" fillId="13" borderId="51" xfId="0" applyNumberFormat="1" applyFont="1" applyFill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/>
    </xf>
    <xf numFmtId="0" fontId="23" fillId="3" borderId="25" xfId="0" applyFont="1" applyFill="1" applyBorder="1"/>
    <xf numFmtId="0" fontId="23" fillId="3" borderId="27" xfId="0" applyFont="1" applyFill="1" applyBorder="1"/>
    <xf numFmtId="0" fontId="31" fillId="0" borderId="37" xfId="0" applyFont="1" applyBorder="1"/>
    <xf numFmtId="0" fontId="23" fillId="0" borderId="40" xfId="0" applyFont="1" applyBorder="1"/>
    <xf numFmtId="164" fontId="23" fillId="0" borderId="38" xfId="0" applyNumberFormat="1" applyFont="1" applyBorder="1"/>
    <xf numFmtId="164" fontId="26" fillId="5" borderId="25" xfId="0" applyNumberFormat="1" applyFont="1" applyFill="1" applyBorder="1" applyAlignment="1" applyProtection="1">
      <alignment horizontal="center" vertical="center"/>
      <protection hidden="1"/>
    </xf>
    <xf numFmtId="164" fontId="26" fillId="5" borderId="26" xfId="0" applyNumberFormat="1" applyFont="1" applyFill="1" applyBorder="1" applyAlignment="1" applyProtection="1">
      <alignment horizontal="center" vertical="center"/>
      <protection hidden="1"/>
    </xf>
    <xf numFmtId="164" fontId="26" fillId="5" borderId="27" xfId="0" applyNumberFormat="1" applyFont="1" applyFill="1" applyBorder="1" applyAlignment="1" applyProtection="1">
      <alignment horizontal="center" vertical="center"/>
      <protection hidden="1"/>
    </xf>
    <xf numFmtId="1" fontId="26" fillId="5" borderId="25" xfId="0" applyNumberFormat="1" applyFont="1" applyFill="1" applyBorder="1" applyAlignment="1" applyProtection="1">
      <alignment horizontal="center" vertical="center"/>
      <protection hidden="1"/>
    </xf>
    <xf numFmtId="1" fontId="26" fillId="5" borderId="26" xfId="0" applyNumberFormat="1" applyFont="1" applyFill="1" applyBorder="1" applyAlignment="1" applyProtection="1">
      <alignment horizontal="center" vertical="center"/>
      <protection hidden="1"/>
    </xf>
    <xf numFmtId="1" fontId="26" fillId="5" borderId="27" xfId="0" applyNumberFormat="1" applyFont="1" applyFill="1" applyBorder="1" applyAlignment="1" applyProtection="1">
      <alignment horizontal="center" vertical="center"/>
      <protection hidden="1"/>
    </xf>
    <xf numFmtId="164" fontId="26" fillId="0" borderId="25" xfId="0" applyNumberFormat="1" applyFont="1" applyFill="1" applyBorder="1" applyAlignment="1" applyProtection="1">
      <alignment horizontal="center" vertical="center"/>
      <protection hidden="1"/>
    </xf>
    <xf numFmtId="164" fontId="26" fillId="0" borderId="26" xfId="0" applyNumberFormat="1" applyFont="1" applyFill="1" applyBorder="1" applyAlignment="1" applyProtection="1">
      <alignment horizontal="center" vertical="center"/>
      <protection hidden="1"/>
    </xf>
    <xf numFmtId="164" fontId="26" fillId="0" borderId="27" xfId="0" applyNumberFormat="1" applyFont="1" applyFill="1" applyBorder="1" applyAlignment="1" applyProtection="1">
      <alignment horizontal="center" vertical="center"/>
      <protection hidden="1"/>
    </xf>
    <xf numFmtId="0" fontId="23" fillId="0" borderId="25" xfId="0" applyFont="1" applyBorder="1" applyAlignment="1">
      <alignment horizontal="center"/>
    </xf>
    <xf numFmtId="0" fontId="23" fillId="3" borderId="11" xfId="0" applyFont="1" applyFill="1" applyBorder="1"/>
    <xf numFmtId="0" fontId="23" fillId="3" borderId="12" xfId="0" applyFont="1" applyFill="1" applyBorder="1"/>
    <xf numFmtId="0" fontId="31" fillId="0" borderId="61" xfId="0" applyFont="1" applyBorder="1"/>
    <xf numFmtId="164" fontId="26" fillId="5" borderId="11" xfId="0" applyNumberFormat="1" applyFont="1" applyFill="1" applyBorder="1" applyAlignment="1" applyProtection="1">
      <alignment horizontal="center" vertical="center"/>
      <protection hidden="1"/>
    </xf>
    <xf numFmtId="164" fontId="26" fillId="5" borderId="1" xfId="0" applyNumberFormat="1" applyFont="1" applyFill="1" applyBorder="1" applyAlignment="1" applyProtection="1">
      <alignment horizontal="center" vertical="center"/>
      <protection hidden="1"/>
    </xf>
    <xf numFmtId="164" fontId="26" fillId="5" borderId="12" xfId="0" applyNumberFormat="1" applyFont="1" applyFill="1" applyBorder="1" applyAlignment="1" applyProtection="1">
      <alignment horizontal="center" vertical="center"/>
      <protection hidden="1"/>
    </xf>
    <xf numFmtId="1" fontId="26" fillId="5" borderId="11" xfId="0" applyNumberFormat="1" applyFont="1" applyFill="1" applyBorder="1" applyAlignment="1" applyProtection="1">
      <alignment horizontal="center" vertical="center"/>
      <protection hidden="1"/>
    </xf>
    <xf numFmtId="1" fontId="26" fillId="5" borderId="1" xfId="0" applyNumberFormat="1" applyFont="1" applyFill="1" applyBorder="1" applyAlignment="1" applyProtection="1">
      <alignment horizontal="center" vertical="center"/>
      <protection hidden="1"/>
    </xf>
    <xf numFmtId="1" fontId="26" fillId="5" borderId="12" xfId="0" applyNumberFormat="1" applyFont="1" applyFill="1" applyBorder="1" applyAlignment="1" applyProtection="1">
      <alignment horizontal="center" vertical="center"/>
      <protection hidden="1"/>
    </xf>
    <xf numFmtId="164" fontId="26" fillId="0" borderId="11" xfId="0" applyNumberFormat="1" applyFont="1" applyFill="1" applyBorder="1" applyAlignment="1" applyProtection="1">
      <alignment horizontal="center" vertical="center"/>
      <protection hidden="1"/>
    </xf>
    <xf numFmtId="164" fontId="26" fillId="0" borderId="1" xfId="0" applyNumberFormat="1" applyFont="1" applyFill="1" applyBorder="1" applyAlignment="1" applyProtection="1">
      <alignment horizontal="center" vertical="center"/>
      <protection hidden="1"/>
    </xf>
    <xf numFmtId="164" fontId="26" fillId="0" borderId="12" xfId="0" applyNumberFormat="1" applyFont="1" applyFill="1" applyBorder="1" applyAlignment="1" applyProtection="1">
      <alignment horizontal="center" vertical="center"/>
      <protection hidden="1"/>
    </xf>
    <xf numFmtId="0" fontId="23" fillId="0" borderId="11" xfId="0" applyFont="1" applyBorder="1" applyAlignment="1">
      <alignment horizontal="center"/>
    </xf>
    <xf numFmtId="1" fontId="26" fillId="13" borderId="11" xfId="0" applyNumberFormat="1" applyFont="1" applyFill="1" applyBorder="1" applyAlignment="1" applyProtection="1">
      <alignment horizontal="center" vertical="center"/>
      <protection hidden="1"/>
    </xf>
    <xf numFmtId="1" fontId="26" fillId="13" borderId="1" xfId="0" applyNumberFormat="1" applyFont="1" applyFill="1" applyBorder="1" applyAlignment="1" applyProtection="1">
      <alignment horizontal="center" vertical="center"/>
      <protection hidden="1"/>
    </xf>
    <xf numFmtId="1" fontId="26" fillId="13" borderId="12" xfId="0" applyNumberFormat="1" applyFont="1" applyFill="1" applyBorder="1" applyAlignment="1" applyProtection="1">
      <alignment horizontal="center" vertical="center"/>
      <protection hidden="1"/>
    </xf>
    <xf numFmtId="2" fontId="27" fillId="0" borderId="11" xfId="0" applyNumberFormat="1" applyFont="1" applyFill="1" applyBorder="1" applyAlignment="1" applyProtection="1">
      <alignment horizontal="right"/>
      <protection locked="0"/>
    </xf>
    <xf numFmtId="1" fontId="27" fillId="0" borderId="1" xfId="0" applyNumberFormat="1" applyFont="1" applyFill="1" applyBorder="1" applyAlignment="1" applyProtection="1">
      <alignment horizontal="center" vertical="center"/>
      <protection locked="0"/>
    </xf>
    <xf numFmtId="2" fontId="27" fillId="0" borderId="18" xfId="0" applyNumberFormat="1" applyFont="1" applyFill="1" applyBorder="1" applyAlignment="1" applyProtection="1">
      <alignment horizontal="right" vertical="center"/>
      <protection locked="0"/>
    </xf>
    <xf numFmtId="0" fontId="23" fillId="0" borderId="11" xfId="0" applyFont="1" applyFill="1" applyBorder="1" applyAlignment="1">
      <alignment horizontal="center"/>
    </xf>
    <xf numFmtId="0" fontId="23" fillId="0" borderId="1" xfId="0" applyFont="1" applyFill="1" applyBorder="1"/>
    <xf numFmtId="0" fontId="23" fillId="0" borderId="18" xfId="0" applyFont="1" applyFill="1" applyBorder="1"/>
    <xf numFmtId="0" fontId="23" fillId="3" borderId="13" xfId="0" applyFont="1" applyFill="1" applyBorder="1"/>
    <xf numFmtId="0" fontId="23" fillId="3" borderId="15" xfId="0" applyFont="1" applyFill="1" applyBorder="1"/>
    <xf numFmtId="0" fontId="31" fillId="0" borderId="62" xfId="0" applyFont="1" applyBorder="1"/>
    <xf numFmtId="164" fontId="26" fillId="5" borderId="13" xfId="1" applyNumberFormat="1" applyFont="1" applyFill="1" applyBorder="1" applyAlignment="1" applyProtection="1">
      <alignment horizontal="center" vertical="center"/>
      <protection hidden="1"/>
    </xf>
    <xf numFmtId="164" fontId="26" fillId="5" borderId="14" xfId="1" applyNumberFormat="1" applyFont="1" applyFill="1" applyBorder="1" applyAlignment="1" applyProtection="1">
      <alignment horizontal="center" vertical="center"/>
      <protection hidden="1"/>
    </xf>
    <xf numFmtId="164" fontId="26" fillId="5" borderId="15" xfId="1" applyNumberFormat="1" applyFont="1" applyFill="1" applyBorder="1" applyAlignment="1" applyProtection="1">
      <alignment horizontal="center" vertical="center"/>
      <protection hidden="1"/>
    </xf>
    <xf numFmtId="1" fontId="26" fillId="5" borderId="13" xfId="0" applyNumberFormat="1" applyFont="1" applyFill="1" applyBorder="1" applyAlignment="1" applyProtection="1">
      <alignment horizontal="center" vertical="center"/>
      <protection hidden="1"/>
    </xf>
    <xf numFmtId="1" fontId="26" fillId="5" borderId="14" xfId="0" applyNumberFormat="1" applyFont="1" applyFill="1" applyBorder="1" applyAlignment="1" applyProtection="1">
      <alignment horizontal="center" vertical="center"/>
      <protection hidden="1"/>
    </xf>
    <xf numFmtId="1" fontId="26" fillId="5" borderId="15" xfId="0" applyNumberFormat="1" applyFont="1" applyFill="1" applyBorder="1" applyAlignment="1" applyProtection="1">
      <alignment horizontal="center" vertical="center"/>
      <protection hidden="1"/>
    </xf>
    <xf numFmtId="164" fontId="26" fillId="0" borderId="13" xfId="0" applyNumberFormat="1" applyFont="1" applyFill="1" applyBorder="1" applyAlignment="1" applyProtection="1">
      <alignment horizontal="center" vertical="center"/>
      <protection hidden="1"/>
    </xf>
    <xf numFmtId="164" fontId="26" fillId="0" borderId="14" xfId="0" applyNumberFormat="1" applyFont="1" applyFill="1" applyBorder="1" applyAlignment="1" applyProtection="1">
      <alignment horizontal="center" vertical="center"/>
      <protection hidden="1"/>
    </xf>
    <xf numFmtId="164" fontId="26" fillId="0" borderId="15" xfId="0" applyNumberFormat="1" applyFont="1" applyFill="1" applyBorder="1" applyAlignment="1" applyProtection="1">
      <alignment horizontal="center" vertical="center"/>
      <protection hidden="1"/>
    </xf>
    <xf numFmtId="0" fontId="23" fillId="0" borderId="13" xfId="0" applyFont="1" applyBorder="1" applyAlignment="1">
      <alignment horizontal="center"/>
    </xf>
    <xf numFmtId="168" fontId="23" fillId="6" borderId="44" xfId="0" applyNumberFormat="1" applyFont="1" applyFill="1" applyBorder="1"/>
    <xf numFmtId="164" fontId="26" fillId="13" borderId="25" xfId="0" applyNumberFormat="1" applyFont="1" applyFill="1" applyBorder="1" applyAlignment="1" applyProtection="1">
      <alignment horizontal="center" vertical="center"/>
      <protection hidden="1"/>
    </xf>
    <xf numFmtId="1" fontId="26" fillId="13" borderId="25" xfId="0" applyNumberFormat="1" applyFont="1" applyFill="1" applyBorder="1" applyAlignment="1" applyProtection="1">
      <alignment horizontal="center" vertical="center"/>
      <protection hidden="1"/>
    </xf>
    <xf numFmtId="1" fontId="26" fillId="13" borderId="26" xfId="0" applyNumberFormat="1" applyFont="1" applyFill="1" applyBorder="1" applyAlignment="1" applyProtection="1">
      <alignment horizontal="center" vertical="center"/>
      <protection hidden="1"/>
    </xf>
    <xf numFmtId="1" fontId="26" fillId="13" borderId="27" xfId="0" applyNumberFormat="1" applyFont="1" applyFill="1" applyBorder="1" applyAlignment="1" applyProtection="1">
      <alignment horizontal="center" vertical="center"/>
      <protection hidden="1"/>
    </xf>
    <xf numFmtId="49" fontId="23" fillId="0" borderId="25" xfId="0" applyNumberFormat="1" applyFont="1" applyBorder="1" applyAlignment="1">
      <alignment horizontal="center"/>
    </xf>
    <xf numFmtId="165" fontId="27" fillId="0" borderId="38" xfId="0" applyNumberFormat="1" applyFont="1" applyBorder="1" applyAlignment="1" applyProtection="1">
      <alignment vertical="center"/>
      <protection locked="0"/>
    </xf>
    <xf numFmtId="0" fontId="23" fillId="3" borderId="18" xfId="0" applyFont="1" applyFill="1" applyBorder="1"/>
    <xf numFmtId="165" fontId="27" fillId="0" borderId="18" xfId="0" applyNumberFormat="1" applyFont="1" applyBorder="1" applyAlignment="1" applyProtection="1">
      <alignment vertical="center"/>
      <protection locked="0"/>
    </xf>
    <xf numFmtId="169" fontId="23" fillId="0" borderId="11" xfId="0" applyNumberFormat="1" applyFont="1" applyBorder="1"/>
    <xf numFmtId="169" fontId="23" fillId="0" borderId="1" xfId="0" applyNumberFormat="1" applyFont="1" applyBorder="1"/>
    <xf numFmtId="169" fontId="23" fillId="0" borderId="12" xfId="0" applyNumberFormat="1" applyFont="1" applyBorder="1"/>
    <xf numFmtId="168" fontId="23" fillId="0" borderId="11" xfId="0" applyNumberFormat="1" applyFont="1" applyBorder="1"/>
    <xf numFmtId="168" fontId="23" fillId="0" borderId="1" xfId="0" applyNumberFormat="1" applyFont="1" applyBorder="1"/>
    <xf numFmtId="1" fontId="23" fillId="13" borderId="13" xfId="0" applyNumberFormat="1" applyFont="1" applyFill="1" applyBorder="1" applyAlignment="1">
      <alignment horizontal="center" vertical="center"/>
    </xf>
    <xf numFmtId="1" fontId="23" fillId="13" borderId="14" xfId="0" applyNumberFormat="1" applyFont="1" applyFill="1" applyBorder="1" applyAlignment="1">
      <alignment horizontal="center" vertical="center"/>
    </xf>
    <xf numFmtId="1" fontId="23" fillId="13" borderId="15" xfId="0" applyNumberFormat="1" applyFont="1" applyFill="1" applyBorder="1" applyAlignment="1">
      <alignment horizontal="center" vertical="center"/>
    </xf>
    <xf numFmtId="1" fontId="23" fillId="0" borderId="14" xfId="0" applyNumberFormat="1" applyFont="1" applyBorder="1" applyAlignment="1">
      <alignment horizontal="center"/>
    </xf>
    <xf numFmtId="165" fontId="27" fillId="0" borderId="19" xfId="0" applyNumberFormat="1" applyFont="1" applyBorder="1" applyAlignment="1" applyProtection="1">
      <alignment vertical="center"/>
      <protection locked="0"/>
    </xf>
    <xf numFmtId="169" fontId="23" fillId="0" borderId="13" xfId="0" applyNumberFormat="1" applyFont="1" applyBorder="1"/>
    <xf numFmtId="169" fontId="23" fillId="0" borderId="14" xfId="0" applyNumberFormat="1" applyFont="1" applyBorder="1"/>
    <xf numFmtId="169" fontId="23" fillId="0" borderId="15" xfId="0" applyNumberFormat="1" applyFont="1" applyBorder="1"/>
    <xf numFmtId="168" fontId="23" fillId="0" borderId="13" xfId="0" applyNumberFormat="1" applyFont="1" applyBorder="1"/>
    <xf numFmtId="168" fontId="23" fillId="0" borderId="14" xfId="0" applyNumberFormat="1" applyFont="1" applyBorder="1"/>
    <xf numFmtId="0" fontId="30" fillId="3" borderId="0" xfId="0" applyFont="1" applyFill="1" applyBorder="1"/>
    <xf numFmtId="0" fontId="31" fillId="0" borderId="0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2" fontId="27" fillId="0" borderId="0" xfId="0" applyNumberFormat="1" applyFont="1" applyBorder="1" applyAlignment="1" applyProtection="1">
      <alignment horizontal="right"/>
      <protection locked="0"/>
    </xf>
    <xf numFmtId="0" fontId="23" fillId="0" borderId="0" xfId="0" applyFont="1" applyBorder="1" applyAlignment="1">
      <alignment horizontal="center"/>
    </xf>
    <xf numFmtId="1" fontId="27" fillId="0" borderId="0" xfId="0" applyNumberFormat="1" applyFont="1" applyBorder="1" applyAlignment="1" applyProtection="1">
      <alignment horizontal="right"/>
      <protection locked="0"/>
    </xf>
    <xf numFmtId="0" fontId="31" fillId="0" borderId="1" xfId="0" applyFont="1" applyBorder="1" applyAlignment="1"/>
    <xf numFmtId="2" fontId="27" fillId="0" borderId="1" xfId="0" applyNumberFormat="1" applyFont="1" applyBorder="1" applyAlignment="1" applyProtection="1">
      <alignment horizontal="right"/>
      <protection locked="0"/>
    </xf>
    <xf numFmtId="0" fontId="23" fillId="0" borderId="1" xfId="0" applyFont="1" applyBorder="1" applyAlignment="1">
      <alignment horizontal="center"/>
    </xf>
    <xf numFmtId="0" fontId="30" fillId="3" borderId="1" xfId="0" applyFont="1" applyFill="1" applyBorder="1"/>
    <xf numFmtId="0" fontId="31" fillId="0" borderId="1" xfId="0" applyFont="1" applyBorder="1"/>
    <xf numFmtId="0" fontId="23" fillId="0" borderId="0" xfId="0" applyFont="1" applyFill="1" applyBorder="1"/>
    <xf numFmtId="0" fontId="30" fillId="0" borderId="0" xfId="0" applyFont="1" applyFill="1" applyBorder="1"/>
    <xf numFmtId="0" fontId="23" fillId="0" borderId="56" xfId="0" applyFont="1" applyBorder="1"/>
    <xf numFmtId="0" fontId="23" fillId="0" borderId="57" xfId="0" applyFont="1" applyBorder="1"/>
    <xf numFmtId="0" fontId="23" fillId="0" borderId="27" xfId="0" applyFont="1" applyBorder="1" applyAlignment="1">
      <alignment horizontal="center" vertical="center"/>
    </xf>
    <xf numFmtId="0" fontId="28" fillId="2" borderId="49" xfId="0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25" xfId="0" applyFont="1" applyFill="1" applyBorder="1"/>
    <xf numFmtId="0" fontId="30" fillId="0" borderId="25" xfId="0" applyFont="1" applyFill="1" applyBorder="1"/>
    <xf numFmtId="0" fontId="30" fillId="0" borderId="38" xfId="0" applyFont="1" applyFill="1" applyBorder="1"/>
    <xf numFmtId="0" fontId="31" fillId="0" borderId="35" xfId="0" applyFont="1" applyBorder="1"/>
    <xf numFmtId="2" fontId="27" fillId="0" borderId="38" xfId="0" applyNumberFormat="1" applyFont="1" applyBorder="1" applyAlignment="1" applyProtection="1">
      <alignment horizontal="right"/>
      <protection locked="0"/>
    </xf>
    <xf numFmtId="0" fontId="23" fillId="0" borderId="23" xfId="0" applyFont="1" applyBorder="1"/>
    <xf numFmtId="169" fontId="23" fillId="6" borderId="38" xfId="0" applyNumberFormat="1" applyFont="1" applyFill="1" applyBorder="1"/>
    <xf numFmtId="0" fontId="23" fillId="0" borderId="54" xfId="0" applyFont="1" applyFill="1" applyBorder="1"/>
    <xf numFmtId="0" fontId="23" fillId="0" borderId="11" xfId="0" applyFont="1" applyFill="1" applyBorder="1"/>
    <xf numFmtId="0" fontId="30" fillId="0" borderId="11" xfId="0" applyFont="1" applyFill="1" applyBorder="1"/>
    <xf numFmtId="0" fontId="30" fillId="0" borderId="18" xfId="0" applyFont="1" applyFill="1" applyBorder="1"/>
    <xf numFmtId="0" fontId="31" fillId="0" borderId="55" xfId="0" applyFont="1" applyBorder="1"/>
    <xf numFmtId="2" fontId="27" fillId="0" borderId="18" xfId="0" applyNumberFormat="1" applyFont="1" applyBorder="1" applyAlignment="1" applyProtection="1">
      <alignment horizontal="right"/>
      <protection locked="0"/>
    </xf>
    <xf numFmtId="169" fontId="23" fillId="6" borderId="18" xfId="0" applyNumberFormat="1" applyFont="1" applyFill="1" applyBorder="1"/>
    <xf numFmtId="0" fontId="23" fillId="0" borderId="13" xfId="0" applyFont="1" applyFill="1" applyBorder="1"/>
    <xf numFmtId="0" fontId="30" fillId="0" borderId="13" xfId="0" applyFont="1" applyFill="1" applyBorder="1"/>
    <xf numFmtId="0" fontId="30" fillId="0" borderId="19" xfId="0" applyFont="1" applyFill="1" applyBorder="1"/>
    <xf numFmtId="0" fontId="31" fillId="0" borderId="67" xfId="0" applyFont="1" applyBorder="1"/>
    <xf numFmtId="164" fontId="23" fillId="0" borderId="19" xfId="0" applyNumberFormat="1" applyFont="1" applyBorder="1"/>
    <xf numFmtId="2" fontId="27" fillId="0" borderId="19" xfId="0" applyNumberFormat="1" applyFont="1" applyBorder="1" applyAlignment="1" applyProtection="1">
      <alignment horizontal="right"/>
      <protection locked="0"/>
    </xf>
    <xf numFmtId="169" fontId="23" fillId="0" borderId="19" xfId="0" applyNumberFormat="1" applyFont="1" applyBorder="1"/>
    <xf numFmtId="0" fontId="30" fillId="0" borderId="0" xfId="0" applyFont="1"/>
    <xf numFmtId="0" fontId="27" fillId="0" borderId="0" xfId="0" applyFont="1" applyFill="1" applyAlignment="1" applyProtection="1">
      <alignment horizontal="center"/>
      <protection hidden="1"/>
    </xf>
    <xf numFmtId="0" fontId="27" fillId="0" borderId="0" xfId="0" applyFont="1" applyFill="1" applyProtection="1">
      <protection hidden="1"/>
    </xf>
    <xf numFmtId="0" fontId="24" fillId="0" borderId="0" xfId="0" applyFont="1" applyFill="1" applyAlignment="1" applyProtection="1">
      <alignment horizontal="center" vertical="center" wrapText="1"/>
      <protection hidden="1"/>
    </xf>
    <xf numFmtId="0" fontId="24" fillId="0" borderId="30" xfId="0" applyFont="1" applyFill="1" applyBorder="1" applyAlignment="1" applyProtection="1">
      <alignment horizontal="center" vertical="center" wrapText="1"/>
      <protection hidden="1"/>
    </xf>
    <xf numFmtId="0" fontId="24" fillId="0" borderId="39" xfId="0" applyFont="1" applyFill="1" applyBorder="1" applyAlignment="1" applyProtection="1">
      <alignment horizontal="center" vertical="center" wrapText="1"/>
      <protection hidden="1"/>
    </xf>
    <xf numFmtId="0" fontId="24" fillId="0" borderId="7" xfId="0" applyFont="1" applyFill="1" applyBorder="1" applyAlignment="1" applyProtection="1">
      <alignment horizontal="center" vertical="center" wrapText="1"/>
      <protection hidden="1"/>
    </xf>
    <xf numFmtId="0" fontId="24" fillId="0" borderId="5" xfId="0" applyFont="1" applyFill="1" applyBorder="1" applyAlignment="1" applyProtection="1">
      <alignment horizontal="center" vertical="center" wrapText="1"/>
      <protection hidden="1"/>
    </xf>
    <xf numFmtId="0" fontId="24" fillId="0" borderId="28" xfId="0" applyFont="1" applyFill="1" applyBorder="1" applyAlignment="1" applyProtection="1">
      <alignment horizontal="center" vertical="center" wrapText="1"/>
      <protection hidden="1"/>
    </xf>
    <xf numFmtId="0" fontId="24" fillId="0" borderId="29" xfId="0" applyFont="1" applyFill="1" applyBorder="1" applyAlignment="1" applyProtection="1">
      <alignment horizontal="center" vertical="center" wrapText="1"/>
      <protection hidden="1"/>
    </xf>
    <xf numFmtId="0" fontId="24" fillId="0" borderId="4" xfId="0" applyFont="1" applyFill="1" applyBorder="1" applyAlignment="1" applyProtection="1">
      <alignment horizontal="center" vertical="center" wrapText="1"/>
      <protection hidden="1"/>
    </xf>
    <xf numFmtId="0" fontId="24" fillId="0" borderId="31" xfId="0" applyFont="1" applyFill="1" applyBorder="1" applyAlignment="1" applyProtection="1">
      <alignment horizontal="center" vertical="center" wrapText="1"/>
      <protection hidden="1"/>
    </xf>
    <xf numFmtId="0" fontId="24" fillId="0" borderId="13" xfId="0" applyFont="1" applyFill="1" applyBorder="1" applyAlignment="1" applyProtection="1">
      <alignment horizontal="center" vertical="center" wrapText="1"/>
      <protection hidden="1"/>
    </xf>
    <xf numFmtId="0" fontId="24" fillId="0" borderId="14" xfId="0" applyFont="1" applyFill="1" applyBorder="1" applyAlignment="1" applyProtection="1">
      <alignment horizontal="center" vertical="center" wrapText="1"/>
      <protection hidden="1"/>
    </xf>
    <xf numFmtId="0" fontId="24" fillId="0" borderId="15" xfId="0" applyFont="1" applyFill="1" applyBorder="1" applyAlignment="1" applyProtection="1">
      <alignment horizontal="center" vertical="center" wrapText="1"/>
      <protection hidden="1"/>
    </xf>
    <xf numFmtId="0" fontId="32" fillId="0" borderId="26" xfId="0" applyFont="1" applyBorder="1"/>
    <xf numFmtId="0" fontId="32" fillId="0" borderId="1" xfId="0" applyFont="1" applyBorder="1"/>
    <xf numFmtId="0" fontId="23" fillId="0" borderId="0" xfId="0" applyFont="1" applyAlignment="1">
      <alignment horizontal="center"/>
    </xf>
    <xf numFmtId="1" fontId="37" fillId="0" borderId="0" xfId="1" quotePrefix="1" applyNumberFormat="1" applyFont="1" applyFill="1" applyBorder="1" applyAlignment="1" applyProtection="1">
      <alignment horizontal="center"/>
      <protection hidden="1"/>
    </xf>
    <xf numFmtId="164" fontId="23" fillId="13" borderId="0" xfId="0" applyNumberFormat="1" applyFont="1" applyFill="1" applyBorder="1" applyAlignment="1">
      <alignment horizontal="center" vertical="center"/>
    </xf>
    <xf numFmtId="1" fontId="23" fillId="13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165" fontId="27" fillId="0" borderId="0" xfId="0" applyNumberFormat="1" applyFont="1" applyBorder="1" applyAlignment="1" applyProtection="1">
      <alignment vertical="center"/>
      <protection locked="0"/>
    </xf>
    <xf numFmtId="169" fontId="23" fillId="0" borderId="0" xfId="0" applyNumberFormat="1" applyFont="1" applyBorder="1"/>
    <xf numFmtId="168" fontId="23" fillId="0" borderId="0" xfId="0" applyNumberFormat="1" applyFont="1" applyBorder="1"/>
    <xf numFmtId="0" fontId="2" fillId="0" borderId="27" xfId="1" applyNumberFormat="1" applyFont="1" applyFill="1" applyBorder="1" applyAlignment="1" applyProtection="1">
      <alignment horizontal="left" vertical="center"/>
      <protection hidden="1"/>
    </xf>
    <xf numFmtId="164" fontId="12" fillId="6" borderId="25" xfId="1" applyNumberFormat="1" applyFont="1" applyFill="1" applyBorder="1" applyAlignment="1" applyProtection="1">
      <alignment horizontal="center" vertical="center"/>
      <protection hidden="1"/>
    </xf>
    <xf numFmtId="164" fontId="12" fillId="6" borderId="26" xfId="1" applyNumberFormat="1" applyFont="1" applyFill="1" applyBorder="1" applyAlignment="1" applyProtection="1">
      <alignment horizontal="center" vertical="center"/>
      <protection hidden="1"/>
    </xf>
    <xf numFmtId="164" fontId="12" fillId="6" borderId="27" xfId="1" applyNumberFormat="1" applyFont="1" applyFill="1" applyBorder="1" applyAlignment="1" applyProtection="1">
      <alignment horizontal="center" vertical="center"/>
      <protection hidden="1"/>
    </xf>
    <xf numFmtId="164" fontId="12" fillId="6" borderId="25" xfId="0" applyNumberFormat="1" applyFont="1" applyFill="1" applyBorder="1" applyAlignment="1" applyProtection="1">
      <alignment horizontal="center" vertical="center"/>
      <protection hidden="1"/>
    </xf>
    <xf numFmtId="164" fontId="12" fillId="6" borderId="26" xfId="0" applyNumberFormat="1" applyFont="1" applyFill="1" applyBorder="1" applyAlignment="1" applyProtection="1">
      <alignment horizontal="center" vertical="center"/>
      <protection hidden="1"/>
    </xf>
    <xf numFmtId="164" fontId="12" fillId="6" borderId="27" xfId="0" applyNumberFormat="1" applyFont="1" applyFill="1" applyBorder="1" applyAlignment="1" applyProtection="1">
      <alignment horizontal="center" vertical="center"/>
      <protection hidden="1"/>
    </xf>
    <xf numFmtId="0" fontId="2" fillId="15" borderId="12" xfId="1" applyNumberFormat="1" applyFont="1" applyFill="1" applyBorder="1" applyAlignment="1" applyProtection="1">
      <alignment horizontal="left" vertical="center"/>
      <protection hidden="1"/>
    </xf>
    <xf numFmtId="164" fontId="12" fillId="6" borderId="11" xfId="1" applyNumberFormat="1" applyFont="1" applyFill="1" applyBorder="1" applyAlignment="1" applyProtection="1">
      <alignment horizontal="center" vertical="center"/>
      <protection hidden="1"/>
    </xf>
    <xf numFmtId="164" fontId="12" fillId="6" borderId="1" xfId="1" applyNumberFormat="1" applyFont="1" applyFill="1" applyBorder="1" applyAlignment="1" applyProtection="1">
      <alignment horizontal="center" vertical="center"/>
      <protection hidden="1"/>
    </xf>
    <xf numFmtId="164" fontId="12" fillId="6" borderId="12" xfId="1" applyNumberFormat="1" applyFont="1" applyFill="1" applyBorder="1" applyAlignment="1" applyProtection="1">
      <alignment horizontal="center" vertical="center"/>
      <protection hidden="1"/>
    </xf>
    <xf numFmtId="164" fontId="12" fillId="6" borderId="11" xfId="0" applyNumberFormat="1" applyFont="1" applyFill="1" applyBorder="1" applyAlignment="1" applyProtection="1">
      <alignment horizontal="center" vertical="center"/>
      <protection hidden="1"/>
    </xf>
    <xf numFmtId="164" fontId="12" fillId="6" borderId="1" xfId="0" applyNumberFormat="1" applyFont="1" applyFill="1" applyBorder="1" applyAlignment="1" applyProtection="1">
      <alignment horizontal="center" vertical="center"/>
      <protection hidden="1"/>
    </xf>
    <xf numFmtId="164" fontId="12" fillId="6" borderId="12" xfId="0" applyNumberFormat="1" applyFont="1" applyFill="1" applyBorder="1" applyAlignment="1" applyProtection="1">
      <alignment horizontal="center" vertical="center"/>
      <protection hidden="1"/>
    </xf>
    <xf numFmtId="0" fontId="2" fillId="0" borderId="12" xfId="1" applyNumberFormat="1" applyFont="1" applyFill="1" applyBorder="1" applyAlignment="1" applyProtection="1">
      <alignment horizontal="left" vertical="center"/>
      <protection hidden="1"/>
    </xf>
    <xf numFmtId="0" fontId="2" fillId="0" borderId="15" xfId="1" applyNumberFormat="1" applyFont="1" applyFill="1" applyBorder="1" applyAlignment="1" applyProtection="1">
      <alignment horizontal="left" vertical="center"/>
      <protection hidden="1"/>
    </xf>
    <xf numFmtId="164" fontId="12" fillId="6" borderId="13" xfId="1" applyNumberFormat="1" applyFont="1" applyFill="1" applyBorder="1" applyAlignment="1" applyProtection="1">
      <alignment horizontal="center" vertical="center"/>
      <protection hidden="1"/>
    </xf>
    <xf numFmtId="164" fontId="12" fillId="6" borderId="14" xfId="1" applyNumberFormat="1" applyFont="1" applyFill="1" applyBorder="1" applyAlignment="1" applyProtection="1">
      <alignment horizontal="center" vertical="center"/>
      <protection hidden="1"/>
    </xf>
    <xf numFmtId="164" fontId="12" fillId="6" borderId="15" xfId="1" applyNumberFormat="1" applyFont="1" applyFill="1" applyBorder="1" applyAlignment="1" applyProtection="1">
      <alignment horizontal="center" vertical="center"/>
      <protection hidden="1"/>
    </xf>
    <xf numFmtId="164" fontId="12" fillId="6" borderId="13" xfId="0" applyNumberFormat="1" applyFont="1" applyFill="1" applyBorder="1" applyAlignment="1" applyProtection="1">
      <alignment horizontal="center" vertical="center"/>
      <protection hidden="1"/>
    </xf>
    <xf numFmtId="164" fontId="12" fillId="6" borderId="14" xfId="0" applyNumberFormat="1" applyFont="1" applyFill="1" applyBorder="1" applyAlignment="1" applyProtection="1">
      <alignment horizontal="center" vertical="center"/>
      <protection hidden="1"/>
    </xf>
    <xf numFmtId="164" fontId="12" fillId="6" borderId="15" xfId="0" applyNumberFormat="1" applyFont="1" applyFill="1" applyBorder="1" applyAlignment="1" applyProtection="1">
      <alignment horizontal="center" vertical="center"/>
      <protection hidden="1"/>
    </xf>
    <xf numFmtId="164" fontId="12" fillId="6" borderId="23" xfId="1" applyNumberFormat="1" applyFont="1" applyFill="1" applyBorder="1" applyAlignment="1" applyProtection="1">
      <alignment horizontal="center" vertical="center"/>
      <protection hidden="1"/>
    </xf>
    <xf numFmtId="164" fontId="12" fillId="6" borderId="2" xfId="1" applyNumberFormat="1" applyFont="1" applyFill="1" applyBorder="1" applyAlignment="1" applyProtection="1">
      <alignment horizontal="center" vertical="center"/>
      <protection hidden="1"/>
    </xf>
    <xf numFmtId="164" fontId="12" fillId="6" borderId="17" xfId="1" applyNumberFormat="1" applyFont="1" applyFill="1" applyBorder="1" applyAlignment="1" applyProtection="1">
      <alignment horizontal="center" vertical="center"/>
      <protection hidden="1"/>
    </xf>
    <xf numFmtId="164" fontId="12" fillId="6" borderId="23" xfId="0" applyNumberFormat="1" applyFont="1" applyFill="1" applyBorder="1" applyAlignment="1" applyProtection="1">
      <alignment horizontal="center" vertical="center"/>
      <protection hidden="1"/>
    </xf>
    <xf numFmtId="164" fontId="12" fillId="6" borderId="2" xfId="0" applyNumberFormat="1" applyFont="1" applyFill="1" applyBorder="1" applyAlignment="1" applyProtection="1">
      <alignment horizontal="center" vertical="center"/>
      <protection hidden="1"/>
    </xf>
    <xf numFmtId="164" fontId="12" fillId="6" borderId="17" xfId="0" applyNumberFormat="1" applyFont="1" applyFill="1" applyBorder="1" applyAlignment="1" applyProtection="1">
      <alignment horizontal="center" vertical="center"/>
      <protection hidden="1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24" fillId="0" borderId="58" xfId="0" applyFont="1" applyFill="1" applyBorder="1" applyAlignment="1" applyProtection="1">
      <alignment horizontal="center" vertical="center"/>
      <protection hidden="1"/>
    </xf>
    <xf numFmtId="0" fontId="24" fillId="0" borderId="59" xfId="0" applyFont="1" applyBorder="1" applyAlignment="1" applyProtection="1">
      <alignment horizontal="center" vertical="center"/>
      <protection hidden="1"/>
    </xf>
    <xf numFmtId="0" fontId="2" fillId="0" borderId="25" xfId="1" quotePrefix="1" applyNumberFormat="1" applyFont="1" applyFill="1" applyBorder="1" applyAlignment="1" applyProtection="1">
      <alignment horizontal="right"/>
      <protection hidden="1"/>
    </xf>
    <xf numFmtId="0" fontId="2" fillId="0" borderId="11" xfId="1" quotePrefix="1" applyNumberFormat="1" applyFont="1" applyFill="1" applyBorder="1" applyAlignment="1" applyProtection="1">
      <alignment horizontal="right"/>
      <protection hidden="1"/>
    </xf>
    <xf numFmtId="0" fontId="2" fillId="0" borderId="13" xfId="1" quotePrefix="1" applyNumberFormat="1" applyFont="1" applyFill="1" applyBorder="1" applyAlignment="1" applyProtection="1">
      <alignment horizontal="right"/>
      <protection hidden="1"/>
    </xf>
    <xf numFmtId="0" fontId="2" fillId="0" borderId="49" xfId="1" quotePrefix="1" applyNumberFormat="1" applyFont="1" applyFill="1" applyBorder="1" applyAlignment="1" applyProtection="1">
      <alignment horizontal="right"/>
      <protection hidden="1"/>
    </xf>
    <xf numFmtId="0" fontId="23" fillId="0" borderId="50" xfId="0" applyFont="1" applyBorder="1"/>
    <xf numFmtId="0" fontId="2" fillId="0" borderId="52" xfId="1" applyNumberFormat="1" applyFont="1" applyFill="1" applyBorder="1" applyAlignment="1" applyProtection="1">
      <alignment horizontal="left" vertical="center"/>
      <protection hidden="1"/>
    </xf>
    <xf numFmtId="1" fontId="2" fillId="6" borderId="40" xfId="1" applyNumberFormat="1" applyFont="1" applyFill="1" applyBorder="1" applyAlignment="1" applyProtection="1">
      <alignment horizontal="right"/>
      <protection hidden="1"/>
    </xf>
    <xf numFmtId="1" fontId="2" fillId="6" borderId="26" xfId="1" applyNumberFormat="1" applyFont="1" applyFill="1" applyBorder="1" applyAlignment="1" applyProtection="1">
      <alignment horizontal="right"/>
      <protection hidden="1"/>
    </xf>
    <xf numFmtId="164" fontId="2" fillId="6" borderId="25" xfId="3" applyNumberFormat="1" applyFont="1" applyFill="1" applyBorder="1" applyAlignment="1" applyProtection="1">
      <alignment horizontal="center" vertical="center"/>
      <protection hidden="1"/>
    </xf>
    <xf numFmtId="164" fontId="2" fillId="6" borderId="26" xfId="3" applyNumberFormat="1" applyFont="1" applyFill="1" applyBorder="1" applyAlignment="1" applyProtection="1">
      <alignment horizontal="center" vertical="center"/>
      <protection hidden="1"/>
    </xf>
    <xf numFmtId="164" fontId="2" fillId="6" borderId="27" xfId="3" applyNumberFormat="1" applyFont="1" applyFill="1" applyBorder="1" applyAlignment="1" applyProtection="1">
      <alignment horizontal="center" vertical="center"/>
      <protection hidden="1"/>
    </xf>
    <xf numFmtId="1" fontId="2" fillId="6" borderId="24" xfId="3" applyNumberFormat="1" applyFont="1" applyFill="1" applyBorder="1" applyAlignment="1" applyProtection="1">
      <alignment horizontal="right"/>
      <protection hidden="1"/>
    </xf>
    <xf numFmtId="1" fontId="2" fillId="6" borderId="1" xfId="3" applyNumberFormat="1" applyFont="1" applyFill="1" applyBorder="1" applyAlignment="1" applyProtection="1">
      <alignment horizontal="right"/>
      <protection hidden="1"/>
    </xf>
    <xf numFmtId="164" fontId="2" fillId="6" borderId="11" xfId="3" applyNumberFormat="1" applyFont="1" applyFill="1" applyBorder="1" applyAlignment="1" applyProtection="1">
      <alignment horizontal="center" vertical="center"/>
      <protection hidden="1"/>
    </xf>
    <xf numFmtId="164" fontId="2" fillId="6" borderId="1" xfId="3" applyNumberFormat="1" applyFont="1" applyFill="1" applyBorder="1" applyAlignment="1" applyProtection="1">
      <alignment horizontal="center" vertical="center"/>
      <protection hidden="1"/>
    </xf>
    <xf numFmtId="164" fontId="2" fillId="6" borderId="12" xfId="3" applyNumberFormat="1" applyFont="1" applyFill="1" applyBorder="1" applyAlignment="1" applyProtection="1">
      <alignment horizontal="center" vertical="center"/>
      <protection hidden="1"/>
    </xf>
    <xf numFmtId="0" fontId="2" fillId="6" borderId="1" xfId="3" applyFont="1" applyFill="1" applyBorder="1" applyAlignment="1" applyProtection="1">
      <alignment horizontal="right"/>
      <protection hidden="1"/>
    </xf>
    <xf numFmtId="1" fontId="2" fillId="6" borderId="44" xfId="3" applyNumberFormat="1" applyFont="1" applyFill="1" applyBorder="1" applyAlignment="1" applyProtection="1">
      <alignment horizontal="right"/>
      <protection hidden="1"/>
    </xf>
    <xf numFmtId="1" fontId="2" fillId="6" borderId="14" xfId="3" applyNumberFormat="1" applyFont="1" applyFill="1" applyBorder="1" applyAlignment="1" applyProtection="1">
      <alignment horizontal="right"/>
      <protection hidden="1"/>
    </xf>
    <xf numFmtId="164" fontId="2" fillId="6" borderId="13" xfId="3" applyNumberFormat="1" applyFont="1" applyFill="1" applyBorder="1" applyAlignment="1" applyProtection="1">
      <alignment horizontal="center" vertical="center"/>
      <protection hidden="1"/>
    </xf>
    <xf numFmtId="164" fontId="2" fillId="6" borderId="14" xfId="3" applyNumberFormat="1" applyFont="1" applyFill="1" applyBorder="1" applyAlignment="1" applyProtection="1">
      <alignment horizontal="center" vertical="center"/>
      <protection hidden="1"/>
    </xf>
    <xf numFmtId="164" fontId="2" fillId="6" borderId="15" xfId="3" applyNumberFormat="1" applyFont="1" applyFill="1" applyBorder="1" applyAlignment="1" applyProtection="1">
      <alignment horizontal="center" vertical="center"/>
      <protection hidden="1"/>
    </xf>
    <xf numFmtId="1" fontId="2" fillId="6" borderId="43" xfId="1" applyNumberFormat="1" applyFont="1" applyFill="1" applyBorder="1" applyAlignment="1" applyProtection="1">
      <alignment horizontal="right"/>
      <protection hidden="1"/>
    </xf>
    <xf numFmtId="1" fontId="2" fillId="6" borderId="2" xfId="1" applyNumberFormat="1" applyFont="1" applyFill="1" applyBorder="1" applyAlignment="1" applyProtection="1">
      <alignment horizontal="right"/>
      <protection hidden="1"/>
    </xf>
    <xf numFmtId="164" fontId="2" fillId="6" borderId="23" xfId="3" applyNumberFormat="1" applyFont="1" applyFill="1" applyBorder="1" applyAlignment="1" applyProtection="1">
      <alignment horizontal="center" vertical="center"/>
      <protection hidden="1"/>
    </xf>
    <xf numFmtId="164" fontId="2" fillId="6" borderId="2" xfId="3" applyNumberFormat="1" applyFont="1" applyFill="1" applyBorder="1" applyAlignment="1" applyProtection="1">
      <alignment horizontal="center" vertical="center"/>
      <protection hidden="1"/>
    </xf>
    <xf numFmtId="164" fontId="2" fillId="6" borderId="17" xfId="3" applyNumberFormat="1" applyFont="1" applyFill="1" applyBorder="1" applyAlignment="1" applyProtection="1">
      <alignment horizontal="center" vertical="center"/>
      <protection hidden="1"/>
    </xf>
    <xf numFmtId="1" fontId="2" fillId="6" borderId="24" xfId="1" applyNumberFormat="1" applyFont="1" applyFill="1" applyBorder="1" applyAlignment="1" applyProtection="1">
      <alignment horizontal="right"/>
      <protection hidden="1"/>
    </xf>
    <xf numFmtId="1" fontId="2" fillId="6" borderId="1" xfId="1" applyNumberFormat="1" applyFont="1" applyFill="1" applyBorder="1" applyAlignment="1" applyProtection="1">
      <alignment horizontal="right"/>
      <protection hidden="1"/>
    </xf>
    <xf numFmtId="1" fontId="2" fillId="6" borderId="44" xfId="1" applyNumberFormat="1" applyFont="1" applyFill="1" applyBorder="1" applyAlignment="1" applyProtection="1">
      <alignment horizontal="right"/>
      <protection hidden="1"/>
    </xf>
    <xf numFmtId="1" fontId="2" fillId="6" borderId="14" xfId="1" applyNumberFormat="1" applyFont="1" applyFill="1" applyBorder="1" applyAlignment="1" applyProtection="1">
      <alignment horizontal="right"/>
      <protection hidden="1"/>
    </xf>
    <xf numFmtId="164" fontId="12" fillId="6" borderId="38" xfId="0" applyNumberFormat="1" applyFont="1" applyFill="1" applyBorder="1" applyAlignment="1" applyProtection="1">
      <alignment horizontal="center" vertical="center"/>
      <protection hidden="1"/>
    </xf>
    <xf numFmtId="164" fontId="12" fillId="6" borderId="18" xfId="0" applyNumberFormat="1" applyFont="1" applyFill="1" applyBorder="1" applyAlignment="1" applyProtection="1">
      <alignment horizontal="center" vertical="center"/>
      <protection hidden="1"/>
    </xf>
    <xf numFmtId="164" fontId="12" fillId="6" borderId="19" xfId="0" applyNumberFormat="1" applyFont="1" applyFill="1" applyBorder="1" applyAlignment="1" applyProtection="1">
      <alignment horizontal="center" vertical="center"/>
      <protection hidden="1"/>
    </xf>
    <xf numFmtId="1" fontId="23" fillId="0" borderId="1" xfId="0" applyNumberFormat="1" applyFont="1" applyBorder="1" applyAlignment="1">
      <alignment horizontal="center"/>
    </xf>
    <xf numFmtId="1" fontId="23" fillId="0" borderId="26" xfId="0" applyNumberFormat="1" applyFont="1" applyBorder="1" applyAlignment="1">
      <alignment horizontal="center"/>
    </xf>
    <xf numFmtId="164" fontId="12" fillId="6" borderId="42" xfId="0" applyNumberFormat="1" applyFont="1" applyFill="1" applyBorder="1" applyAlignment="1" applyProtection="1">
      <alignment horizontal="center" vertical="center"/>
      <protection hidden="1"/>
    </xf>
    <xf numFmtId="0" fontId="23" fillId="0" borderId="49" xfId="0" applyFont="1" applyBorder="1"/>
    <xf numFmtId="1" fontId="23" fillId="0" borderId="50" xfId="0" applyNumberFormat="1" applyFont="1" applyBorder="1" applyAlignment="1">
      <alignment horizontal="center"/>
    </xf>
    <xf numFmtId="2" fontId="27" fillId="0" borderId="2" xfId="0" applyNumberFormat="1" applyFont="1" applyBorder="1" applyAlignment="1" applyProtection="1">
      <alignment horizontal="right"/>
      <protection locked="0"/>
    </xf>
    <xf numFmtId="0" fontId="23" fillId="0" borderId="51" xfId="0" applyFont="1" applyBorder="1"/>
    <xf numFmtId="0" fontId="23" fillId="0" borderId="2" xfId="0" applyFont="1" applyBorder="1" applyAlignment="1">
      <alignment horizontal="center"/>
    </xf>
    <xf numFmtId="2" fontId="27" fillId="0" borderId="12" xfId="0" applyNumberFormat="1" applyFont="1" applyBorder="1" applyAlignment="1" applyProtection="1">
      <alignment horizontal="right"/>
      <protection locked="0"/>
    </xf>
    <xf numFmtId="2" fontId="27" fillId="0" borderId="15" xfId="0" applyNumberFormat="1" applyFont="1" applyBorder="1" applyAlignment="1" applyProtection="1">
      <alignment horizontal="right"/>
      <protection locked="0"/>
    </xf>
    <xf numFmtId="0" fontId="2" fillId="0" borderId="38" xfId="1" applyNumberFormat="1" applyFont="1" applyFill="1" applyBorder="1" applyAlignment="1" applyProtection="1">
      <alignment horizontal="left" vertical="center"/>
      <protection hidden="1"/>
    </xf>
    <xf numFmtId="0" fontId="2" fillId="15" borderId="18" xfId="1" applyNumberFormat="1" applyFont="1" applyFill="1" applyBorder="1" applyAlignment="1" applyProtection="1">
      <alignment horizontal="left" vertical="center"/>
      <protection hidden="1"/>
    </xf>
    <xf numFmtId="0" fontId="2" fillId="0" borderId="18" xfId="1" applyNumberFormat="1" applyFont="1" applyFill="1" applyBorder="1" applyAlignment="1" applyProtection="1">
      <alignment horizontal="left" vertical="center"/>
      <protection hidden="1"/>
    </xf>
    <xf numFmtId="0" fontId="2" fillId="0" borderId="51" xfId="1" applyNumberFormat="1" applyFont="1" applyFill="1" applyBorder="1" applyAlignment="1" applyProtection="1">
      <alignment horizontal="left" vertical="center"/>
      <protection hidden="1"/>
    </xf>
    <xf numFmtId="164" fontId="2" fillId="6" borderId="40" xfId="3" applyNumberFormat="1" applyFont="1" applyFill="1" applyBorder="1" applyAlignment="1" applyProtection="1">
      <alignment horizontal="center" vertical="center"/>
      <protection hidden="1"/>
    </xf>
    <xf numFmtId="164" fontId="2" fillId="6" borderId="24" xfId="3" applyNumberFormat="1" applyFont="1" applyFill="1" applyBorder="1" applyAlignment="1" applyProtection="1">
      <alignment horizontal="center" vertical="center"/>
      <protection hidden="1"/>
    </xf>
    <xf numFmtId="164" fontId="2" fillId="6" borderId="44" xfId="3" applyNumberFormat="1" applyFont="1" applyFill="1" applyBorder="1" applyAlignment="1" applyProtection="1">
      <alignment horizontal="center" vertical="center"/>
      <protection hidden="1"/>
    </xf>
    <xf numFmtId="169" fontId="23" fillId="0" borderId="26" xfId="0" applyNumberFormat="1" applyFont="1" applyBorder="1"/>
    <xf numFmtId="169" fontId="23" fillId="0" borderId="27" xfId="0" applyNumberFormat="1" applyFont="1" applyBorder="1"/>
    <xf numFmtId="0" fontId="2" fillId="0" borderId="19" xfId="1" applyNumberFormat="1" applyFont="1" applyFill="1" applyBorder="1" applyAlignment="1" applyProtection="1">
      <alignment horizontal="left" vertical="center"/>
      <protection hidden="1"/>
    </xf>
    <xf numFmtId="164" fontId="2" fillId="6" borderId="43" xfId="3" applyNumberFormat="1" applyFont="1" applyFill="1" applyBorder="1" applyAlignment="1" applyProtection="1">
      <alignment horizontal="center" vertical="center"/>
      <protection hidden="1"/>
    </xf>
    <xf numFmtId="169" fontId="23" fillId="0" borderId="50" xfId="0" applyNumberFormat="1" applyFont="1" applyBorder="1"/>
    <xf numFmtId="169" fontId="23" fillId="0" borderId="52" xfId="0" applyNumberFormat="1" applyFont="1" applyBorder="1"/>
    <xf numFmtId="1" fontId="23" fillId="0" borderId="1" xfId="0" applyNumberFormat="1" applyFont="1" applyBorder="1"/>
    <xf numFmtId="1" fontId="23" fillId="0" borderId="26" xfId="0" applyNumberFormat="1" applyFont="1" applyBorder="1"/>
    <xf numFmtId="1" fontId="23" fillId="0" borderId="50" xfId="0" applyNumberFormat="1" applyFont="1" applyBorder="1"/>
    <xf numFmtId="1" fontId="23" fillId="0" borderId="14" xfId="0" applyNumberFormat="1" applyFont="1" applyBorder="1"/>
    <xf numFmtId="164" fontId="12" fillId="6" borderId="38" xfId="1" applyNumberFormat="1" applyFont="1" applyFill="1" applyBorder="1" applyAlignment="1" applyProtection="1">
      <alignment horizontal="center" vertical="center"/>
      <protection hidden="1"/>
    </xf>
    <xf numFmtId="164" fontId="12" fillId="6" borderId="18" xfId="1" applyNumberFormat="1" applyFont="1" applyFill="1" applyBorder="1" applyAlignment="1" applyProtection="1">
      <alignment horizontal="center" vertical="center"/>
      <protection hidden="1"/>
    </xf>
    <xf numFmtId="164" fontId="12" fillId="6" borderId="19" xfId="1" applyNumberFormat="1" applyFont="1" applyFill="1" applyBorder="1" applyAlignment="1" applyProtection="1">
      <alignment horizontal="center" vertical="center"/>
      <protection hidden="1"/>
    </xf>
    <xf numFmtId="164" fontId="12" fillId="6" borderId="42" xfId="1" applyNumberFormat="1" applyFont="1" applyFill="1" applyBorder="1" applyAlignment="1" applyProtection="1">
      <alignment horizontal="center" vertical="center"/>
      <protection hidden="1"/>
    </xf>
    <xf numFmtId="1" fontId="0" fillId="3" borderId="9" xfId="0" applyNumberFormat="1" applyFill="1" applyBorder="1"/>
    <xf numFmtId="1" fontId="0" fillId="0" borderId="9" xfId="0" applyNumberFormat="1" applyBorder="1"/>
    <xf numFmtId="1" fontId="0" fillId="0" borderId="10" xfId="0" applyNumberFormat="1" applyBorder="1"/>
    <xf numFmtId="2" fontId="0" fillId="0" borderId="23" xfId="0" applyNumberFormat="1" applyBorder="1"/>
    <xf numFmtId="2" fontId="0" fillId="0" borderId="11" xfId="0" applyNumberFormat="1" applyBorder="1"/>
    <xf numFmtId="2" fontId="0" fillId="3" borderId="11" xfId="0" applyNumberFormat="1" applyFill="1" applyBorder="1"/>
    <xf numFmtId="2" fontId="0" fillId="0" borderId="13" xfId="0" applyNumberFormat="1" applyBorder="1"/>
    <xf numFmtId="165" fontId="0" fillId="0" borderId="23" xfId="0" applyNumberFormat="1" applyBorder="1"/>
    <xf numFmtId="165" fontId="0" fillId="0" borderId="11" xfId="0" applyNumberFormat="1" applyBorder="1"/>
    <xf numFmtId="165" fontId="0" fillId="3" borderId="11" xfId="0" applyNumberFormat="1" applyFill="1" applyBorder="1"/>
    <xf numFmtId="165" fontId="0" fillId="0" borderId="13" xfId="0" applyNumberFormat="1" applyBorder="1"/>
    <xf numFmtId="0" fontId="38" fillId="0" borderId="0" xfId="0" applyFont="1"/>
    <xf numFmtId="0" fontId="3" fillId="12" borderId="0" xfId="0" applyFont="1" applyFill="1" applyAlignment="1" applyProtection="1">
      <alignment horizontal="center" vertical="center"/>
    </xf>
    <xf numFmtId="166" fontId="3" fillId="9" borderId="0" xfId="0" applyNumberFormat="1" applyFont="1" applyFill="1" applyBorder="1" applyAlignment="1" applyProtection="1">
      <alignment horizontal="center" vertical="center"/>
    </xf>
    <xf numFmtId="49" fontId="2" fillId="10" borderId="0" xfId="2" applyNumberFormat="1" applyFont="1" applyFill="1" applyBorder="1" applyAlignment="1" applyProtection="1">
      <alignment horizontal="center" vertical="center" wrapText="1"/>
    </xf>
    <xf numFmtId="49" fontId="2" fillId="10" borderId="0" xfId="2" applyNumberFormat="1" applyFill="1" applyBorder="1" applyAlignment="1" applyProtection="1">
      <alignment horizontal="center" vertical="center"/>
    </xf>
    <xf numFmtId="49" fontId="2" fillId="11" borderId="0" xfId="2" applyNumberFormat="1" applyFont="1" applyFill="1" applyBorder="1" applyAlignment="1" applyProtection="1">
      <alignment horizontal="center" vertical="center" wrapText="1"/>
    </xf>
    <xf numFmtId="49" fontId="2" fillId="11" borderId="0" xfId="2" applyNumberFormat="1" applyFill="1" applyBorder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right" vertical="center"/>
    </xf>
    <xf numFmtId="0" fontId="33" fillId="0" borderId="68" xfId="0" applyFont="1" applyBorder="1" applyAlignment="1">
      <alignment vertical="center"/>
    </xf>
    <xf numFmtId="0" fontId="34" fillId="0" borderId="18" xfId="0" applyFont="1" applyBorder="1" applyAlignment="1">
      <alignment horizontal="justify" vertical="center"/>
    </xf>
    <xf numFmtId="0" fontId="34" fillId="0" borderId="53" xfId="0" applyFont="1" applyBorder="1" applyAlignment="1">
      <alignment horizontal="justify" vertical="center"/>
    </xf>
    <xf numFmtId="0" fontId="34" fillId="0" borderId="24" xfId="0" applyFont="1" applyBorder="1" applyAlignment="1">
      <alignment horizontal="justify" vertical="center"/>
    </xf>
    <xf numFmtId="0" fontId="35" fillId="0" borderId="1" xfId="0" applyFont="1" applyBorder="1" applyAlignment="1">
      <alignment horizontal="justify" vertical="center"/>
    </xf>
    <xf numFmtId="0" fontId="23" fillId="0" borderId="1" xfId="0" applyFont="1" applyBorder="1" applyAlignment="1"/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5" fillId="7" borderId="3" xfId="0" applyFont="1" applyFill="1" applyBorder="1" applyAlignment="1" applyProtection="1">
      <alignment horizontal="center" vertical="center"/>
    </xf>
    <xf numFmtId="0" fontId="25" fillId="7" borderId="4" xfId="0" applyFont="1" applyFill="1" applyBorder="1" applyAlignment="1" applyProtection="1">
      <alignment horizontal="center" vertical="center"/>
    </xf>
    <xf numFmtId="0" fontId="25" fillId="7" borderId="29" xfId="0" applyFont="1" applyFill="1" applyBorder="1" applyAlignment="1" applyProtection="1">
      <alignment horizontal="center" vertical="center"/>
    </xf>
    <xf numFmtId="0" fontId="25" fillId="8" borderId="3" xfId="0" applyFont="1" applyFill="1" applyBorder="1" applyAlignment="1" applyProtection="1">
      <alignment horizontal="center" vertical="center"/>
    </xf>
    <xf numFmtId="0" fontId="25" fillId="8" borderId="4" xfId="0" applyFont="1" applyFill="1" applyBorder="1" applyAlignment="1" applyProtection="1">
      <alignment horizontal="center" vertical="center"/>
    </xf>
    <xf numFmtId="0" fontId="25" fillId="8" borderId="29" xfId="0" applyFont="1" applyFill="1" applyBorder="1" applyAlignment="1" applyProtection="1">
      <alignment horizontal="right" vertical="center"/>
    </xf>
    <xf numFmtId="0" fontId="24" fillId="0" borderId="32" xfId="0" applyFont="1" applyFill="1" applyBorder="1" applyAlignment="1" applyProtection="1">
      <alignment horizontal="center" vertical="center"/>
      <protection hidden="1"/>
    </xf>
    <xf numFmtId="0" fontId="24" fillId="0" borderId="33" xfId="0" applyFont="1" applyBorder="1" applyAlignment="1" applyProtection="1">
      <alignment horizontal="center" vertical="center"/>
      <protection hidden="1"/>
    </xf>
    <xf numFmtId="0" fontId="24" fillId="0" borderId="34" xfId="0" applyFont="1" applyBorder="1" applyAlignment="1" applyProtection="1">
      <alignment horizontal="center" vertical="center"/>
      <protection hidden="1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5" xfId="0" applyFont="1" applyFill="1" applyBorder="1" applyAlignment="1" applyProtection="1">
      <alignment horizontal="center"/>
      <protection hidden="1"/>
    </xf>
    <xf numFmtId="0" fontId="24" fillId="0" borderId="36" xfId="0" applyFont="1" applyFill="1" applyBorder="1" applyAlignment="1" applyProtection="1">
      <alignment horizontal="center"/>
      <protection hidden="1"/>
    </xf>
    <xf numFmtId="0" fontId="24" fillId="0" borderId="37" xfId="0" applyFont="1" applyFill="1" applyBorder="1" applyAlignment="1" applyProtection="1">
      <alignment horizontal="center"/>
      <protection hidden="1"/>
    </xf>
    <xf numFmtId="0" fontId="23" fillId="3" borderId="32" xfId="0" applyFont="1" applyFill="1" applyBorder="1" applyAlignment="1">
      <alignment horizontal="center"/>
    </xf>
    <xf numFmtId="0" fontId="23" fillId="3" borderId="34" xfId="0" applyFont="1" applyFill="1" applyBorder="1" applyAlignment="1">
      <alignment horizontal="center"/>
    </xf>
    <xf numFmtId="0" fontId="24" fillId="0" borderId="45" xfId="0" applyFont="1" applyFill="1" applyBorder="1" applyAlignment="1" applyProtection="1">
      <alignment horizontal="center"/>
      <protection hidden="1"/>
    </xf>
    <xf numFmtId="0" fontId="24" fillId="0" borderId="46" xfId="0" applyFont="1" applyFill="1" applyBorder="1" applyAlignment="1" applyProtection="1">
      <alignment horizontal="center"/>
      <protection hidden="1"/>
    </xf>
    <xf numFmtId="0" fontId="24" fillId="0" borderId="47" xfId="0" applyFont="1" applyFill="1" applyBorder="1" applyAlignment="1" applyProtection="1">
      <alignment horizontal="center"/>
      <protection hidden="1"/>
    </xf>
    <xf numFmtId="0" fontId="27" fillId="13" borderId="18" xfId="0" applyFont="1" applyFill="1" applyBorder="1" applyAlignment="1" applyProtection="1">
      <alignment horizontal="center" vertical="center"/>
      <protection hidden="1"/>
    </xf>
    <xf numFmtId="0" fontId="27" fillId="13" borderId="53" xfId="0" applyFont="1" applyFill="1" applyBorder="1" applyAlignment="1" applyProtection="1">
      <alignment horizontal="center" vertical="center"/>
      <protection hidden="1"/>
    </xf>
    <xf numFmtId="0" fontId="27" fillId="13" borderId="24" xfId="0" applyFont="1" applyFill="1" applyBorder="1" applyAlignment="1" applyProtection="1">
      <alignment vertical="center"/>
      <protection hidden="1"/>
    </xf>
    <xf numFmtId="0" fontId="24" fillId="0" borderId="30" xfId="0" applyFont="1" applyFill="1" applyBorder="1" applyAlignment="1" applyProtection="1">
      <alignment horizontal="center"/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0" fontId="24" fillId="0" borderId="48" xfId="0" applyFont="1" applyFill="1" applyBorder="1" applyAlignment="1" applyProtection="1">
      <alignment horizontal="center"/>
      <protection hidden="1"/>
    </xf>
    <xf numFmtId="0" fontId="27" fillId="6" borderId="18" xfId="0" applyFont="1" applyFill="1" applyBorder="1" applyAlignment="1" applyProtection="1">
      <alignment horizontal="center" vertical="center"/>
      <protection hidden="1"/>
    </xf>
    <xf numFmtId="0" fontId="27" fillId="6" borderId="53" xfId="0" applyFont="1" applyFill="1" applyBorder="1" applyAlignment="1" applyProtection="1">
      <alignment horizontal="center" vertical="center"/>
      <protection hidden="1"/>
    </xf>
    <xf numFmtId="0" fontId="27" fillId="6" borderId="24" xfId="0" applyFont="1" applyFill="1" applyBorder="1" applyAlignment="1" applyProtection="1">
      <alignment vertical="center"/>
      <protection hidden="1"/>
    </xf>
    <xf numFmtId="0" fontId="23" fillId="0" borderId="5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3" borderId="58" xfId="0" applyFont="1" applyFill="1" applyBorder="1" applyAlignment="1">
      <alignment horizontal="center"/>
    </xf>
    <xf numFmtId="0" fontId="23" fillId="3" borderId="60" xfId="0" applyFont="1" applyFill="1" applyBorder="1" applyAlignment="1">
      <alignment horizontal="center"/>
    </xf>
    <xf numFmtId="0" fontId="24" fillId="0" borderId="56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57" xfId="0" applyFont="1" applyFill="1" applyBorder="1" applyAlignment="1" applyProtection="1">
      <alignment horizontal="center"/>
      <protection hidden="1"/>
    </xf>
    <xf numFmtId="0" fontId="24" fillId="0" borderId="63" xfId="0" applyFont="1" applyFill="1" applyBorder="1" applyAlignment="1" applyProtection="1">
      <alignment horizontal="center"/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0" fontId="24" fillId="0" borderId="64" xfId="0" applyFont="1" applyFill="1" applyBorder="1" applyAlignment="1" applyProtection="1">
      <alignment horizontal="center"/>
      <protection hidden="1"/>
    </xf>
    <xf numFmtId="0" fontId="24" fillId="0" borderId="58" xfId="0" applyFont="1" applyFill="1" applyBorder="1" applyAlignment="1" applyProtection="1">
      <alignment horizontal="center" vertical="center"/>
      <protection hidden="1"/>
    </xf>
    <xf numFmtId="0" fontId="24" fillId="0" borderId="59" xfId="0" applyFont="1" applyBorder="1" applyAlignment="1" applyProtection="1">
      <alignment horizontal="center" vertical="center"/>
      <protection hidden="1"/>
    </xf>
    <xf numFmtId="0" fontId="24" fillId="0" borderId="60" xfId="0" applyFont="1" applyBorder="1" applyAlignment="1" applyProtection="1">
      <alignment horizontal="center" vertical="center"/>
      <protection hidden="1"/>
    </xf>
    <xf numFmtId="0" fontId="25" fillId="7" borderId="65" xfId="0" applyFont="1" applyFill="1" applyBorder="1" applyAlignment="1" applyProtection="1">
      <alignment horizontal="center" vertical="center"/>
    </xf>
    <xf numFmtId="0" fontId="25" fillId="7" borderId="41" xfId="0" applyFont="1" applyFill="1" applyBorder="1" applyAlignment="1" applyProtection="1">
      <alignment horizontal="center" vertical="center"/>
    </xf>
    <xf numFmtId="0" fontId="25" fillId="7" borderId="66" xfId="0" applyFont="1" applyFill="1" applyBorder="1" applyAlignment="1" applyProtection="1">
      <alignment horizontal="center" vertical="center"/>
    </xf>
    <xf numFmtId="0" fontId="25" fillId="8" borderId="65" xfId="0" applyFont="1" applyFill="1" applyBorder="1" applyAlignment="1" applyProtection="1">
      <alignment horizontal="center" vertical="center"/>
    </xf>
    <xf numFmtId="0" fontId="25" fillId="8" borderId="41" xfId="0" applyFont="1" applyFill="1" applyBorder="1" applyAlignment="1" applyProtection="1">
      <alignment horizontal="center" vertical="center"/>
    </xf>
    <xf numFmtId="0" fontId="25" fillId="8" borderId="66" xfId="0" applyFont="1" applyFill="1" applyBorder="1" applyAlignment="1" applyProtection="1">
      <alignment horizontal="right" vertical="center"/>
    </xf>
    <xf numFmtId="0" fontId="23" fillId="0" borderId="6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4">
    <cellStyle name="Normal" xfId="0" builtinId="0"/>
    <cellStyle name="Normal 2" xfId="2"/>
    <cellStyle name="Normal_ESP Data" xfId="1"/>
    <cellStyle name="Normal_Pump coeff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'SD550'!$B$6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'SD550'!$B$8:$B$24</c:f>
              <c:numCache>
                <c:formatCode>General</c:formatCode>
                <c:ptCount val="17"/>
                <c:pt idx="0">
                  <c:v>22.656300000000002</c:v>
                </c:pt>
                <c:pt idx="1">
                  <c:v>23.495813522212547</c:v>
                </c:pt>
                <c:pt idx="2">
                  <c:v>23.098586289251401</c:v>
                </c:pt>
                <c:pt idx="3">
                  <c:v>22.249161356579386</c:v>
                </c:pt>
                <c:pt idx="4">
                  <c:v>21.21507221524481</c:v>
                </c:pt>
                <c:pt idx="5">
                  <c:v>20.454857635345157</c:v>
                </c:pt>
                <c:pt idx="6">
                  <c:v>19.528692710112498</c:v>
                </c:pt>
                <c:pt idx="7">
                  <c:v>18.357012201053237</c:v>
                </c:pt>
                <c:pt idx="8">
                  <c:v>16.859943094375005</c:v>
                </c:pt>
                <c:pt idx="9">
                  <c:v>15.553925560642725</c:v>
                </c:pt>
                <c:pt idx="10">
                  <c:v>14.031890026855478</c:v>
                </c:pt>
                <c:pt idx="11">
                  <c:v>12.288059804286526</c:v>
                </c:pt>
                <c:pt idx="12">
                  <c:v>10.329345640000049</c:v>
                </c:pt>
                <c:pt idx="13">
                  <c:v>8.0286080494848306</c:v>
                </c:pt>
                <c:pt idx="14">
                  <c:v>5.5586471511936537</c:v>
                </c:pt>
                <c:pt idx="15">
                  <c:v>2.9961537969664676</c:v>
                </c:pt>
                <c:pt idx="16">
                  <c:v>0.44847572747528375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3-4B5C-A67A-D708B61D7201}"/>
            </c:ext>
          </c:extLst>
        </c:ser>
        <c:ser>
          <c:idx val="1"/>
          <c:order val="1"/>
          <c:tx>
            <c:strRef>
              <c:f>'SD550'!$C$6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3-4B5C-A67A-D708B61D7201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'SD550'!$F$31:$F$32</c:f>
              <c:numCache>
                <c:formatCode>General</c:formatCode>
                <c:ptCount val="2"/>
                <c:pt idx="0">
                  <c:v>340</c:v>
                </c:pt>
                <c:pt idx="1">
                  <c:v>340</c:v>
                </c:pt>
              </c:numCache>
            </c:numRef>
          </c:xVal>
          <c:yVal>
            <c:numRef>
              <c:f>'SD550'!$G$31:$G$32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3-4B5C-A67A-D708B61D7201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'SD550'!$F$33:$F$34</c:f>
              <c:numCache>
                <c:formatCode>General</c:formatCode>
                <c:ptCount val="2"/>
                <c:pt idx="0">
                  <c:v>550</c:v>
                </c:pt>
                <c:pt idx="1">
                  <c:v>550</c:v>
                </c:pt>
              </c:numCache>
            </c:numRef>
          </c:xVal>
          <c:yVal>
            <c:numRef>
              <c:f>'SD550'!$G$33:$G$34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A3-4B5C-A67A-D708B61D7201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'SD550'!$F$35:$F$36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'SD550'!$G$35:$G$36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A3-4B5C-A67A-D708B61D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120"/>
        <c:axId val="77591512"/>
      </c:scatterChart>
      <c:valAx>
        <c:axId val="775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591512"/>
        <c:crosses val="autoZero"/>
        <c:crossBetween val="midCat"/>
      </c:valAx>
      <c:valAx>
        <c:axId val="77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'SD1500'!$E$6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'SD1500'!$E$8:$E$24</c:f>
              <c:numCache>
                <c:formatCode>General</c:formatCode>
                <c:ptCount val="17"/>
                <c:pt idx="0">
                  <c:v>0.14604400000000001</c:v>
                </c:pt>
                <c:pt idx="1">
                  <c:v>0.18274121084799999</c:v>
                </c:pt>
                <c:pt idx="2">
                  <c:v>0.20972974489600002</c:v>
                </c:pt>
                <c:pt idx="3">
                  <c:v>0.23260058838400005</c:v>
                </c:pt>
                <c:pt idx="4">
                  <c:v>0.25450620083200004</c:v>
                </c:pt>
                <c:pt idx="5">
                  <c:v>0.27248455879249811</c:v>
                </c:pt>
                <c:pt idx="6">
                  <c:v>0.29059097197875977</c:v>
                </c:pt>
                <c:pt idx="7">
                  <c:v>0.30831482857681464</c:v>
                </c:pt>
                <c:pt idx="8">
                  <c:v>0.32487866987143749</c:v>
                </c:pt>
                <c:pt idx="9">
                  <c:v>0.33838905318399998</c:v>
                </c:pt>
                <c:pt idx="10">
                  <c:v>0.34955400332031256</c:v>
                </c:pt>
                <c:pt idx="11">
                  <c:v>0.35794011079599986</c:v>
                </c:pt>
                <c:pt idx="12">
                  <c:v>0.36341835582418736</c:v>
                </c:pt>
                <c:pt idx="13">
                  <c:v>0.36667631434543813</c:v>
                </c:pt>
                <c:pt idx="14">
                  <c:v>0.36769440303204881</c:v>
                </c:pt>
                <c:pt idx="15">
                  <c:v>0.36996738849481292</c:v>
                </c:pt>
                <c:pt idx="16">
                  <c:v>0.37904659763199966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C-4B7C-A0D1-2609D0BF549D}"/>
            </c:ext>
          </c:extLst>
        </c:ser>
        <c:ser>
          <c:idx val="0"/>
          <c:order val="1"/>
          <c:tx>
            <c:strRef>
              <c:f>'SD1500'!$F$6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7C-4B7C-A0D1-2609D0BF549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'SD1500'!$H$31:$H$32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'SD1500'!$I$31:$I$32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7C-4B7C-A0D1-2609D0BF549D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'SD1500'!$F$33:$F$34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7C-4B7C-A0D1-2609D0BF549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'SD1500'!$F$35:$F$36</c:f>
              <c:numCache>
                <c:formatCode>General</c:formatCode>
                <c:ptCount val="2"/>
                <c:pt idx="0">
                  <c:v>2050</c:v>
                </c:pt>
                <c:pt idx="1">
                  <c:v>2050</c:v>
                </c:pt>
              </c:numCache>
            </c:numRef>
          </c:xVal>
          <c:yVal>
            <c:numRef>
              <c:f>'SD1500'!$I$35:$I$36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7C-4B7C-A0D1-2609D0BF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5120"/>
        <c:axId val="163771592"/>
      </c:scatterChart>
      <c:valAx>
        <c:axId val="1637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1592"/>
        <c:crosses val="autoZero"/>
        <c:crossBetween val="midCat"/>
      </c:valAx>
      <c:valAx>
        <c:axId val="1637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5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'GC NPSH'!$B$6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NPSH'!$B$8:$B$24</c:f>
              <c:numCache>
                <c:formatCode>General</c:formatCode>
                <c:ptCount val="17"/>
                <c:pt idx="0">
                  <c:v>54.3</c:v>
                </c:pt>
                <c:pt idx="1">
                  <c:v>53.74616783965017</c:v>
                </c:pt>
                <c:pt idx="2">
                  <c:v>53.22123634755566</c:v>
                </c:pt>
                <c:pt idx="3">
                  <c:v>52.722034335071129</c:v>
                </c:pt>
                <c:pt idx="4">
                  <c:v>52.245569806781255</c:v>
                </c:pt>
                <c:pt idx="5">
                  <c:v>46.598216124680064</c:v>
                </c:pt>
                <c:pt idx="6">
                  <c:v>40.537465397409534</c:v>
                </c:pt>
                <c:pt idx="7">
                  <c:v>33.399631371634094</c:v>
                </c:pt>
                <c:pt idx="8">
                  <c:v>26.279702160517104</c:v>
                </c:pt>
                <c:pt idx="9">
                  <c:v>23.055908562691634</c:v>
                </c:pt>
                <c:pt idx="10">
                  <c:v>19.756738027207419</c:v>
                </c:pt>
                <c:pt idx="11">
                  <c:v>15.946139712867335</c:v>
                </c:pt>
                <c:pt idx="12">
                  <c:v>10.878983427000009</c:v>
                </c:pt>
                <c:pt idx="13">
                  <c:v>8.9973303350829781</c:v>
                </c:pt>
                <c:pt idx="14">
                  <c:v>6.8777239709687876</c:v>
                </c:pt>
                <c:pt idx="15">
                  <c:v>4.4814079610537192</c:v>
                </c:pt>
                <c:pt idx="16">
                  <c:v>1.7660538239999255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6-449F-AE88-5C77ED933EDF}"/>
            </c:ext>
          </c:extLst>
        </c:ser>
        <c:ser>
          <c:idx val="1"/>
          <c:order val="1"/>
          <c:tx>
            <c:strRef>
              <c:f>'GC NPSH'!$C$6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6-449F-AE88-5C77ED933ED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'GC NPSH'!$F$31:$F$32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'GC NPSH'!$G$31:$G$32</c:f>
              <c:numCache>
                <c:formatCode>General</c:formatCode>
                <c:ptCount val="2"/>
                <c:pt idx="0">
                  <c:v>0</c:v>
                </c:pt>
                <c:pt idx="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E6-449F-AE88-5C77ED933ED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'GC NPSH'!$F$33:$F$34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'GC NPSH'!$G$33:$G$34</c:f>
              <c:numCache>
                <c:formatCode>General</c:formatCode>
                <c:ptCount val="2"/>
                <c:pt idx="0">
                  <c:v>0</c:v>
                </c:pt>
                <c:pt idx="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E6-449F-AE88-5C77ED933ED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'GC NPSH'!$F$35:$F$36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'GC NPSH'!$G$35:$G$36</c:f>
              <c:numCache>
                <c:formatCode>General</c:formatCode>
                <c:ptCount val="2"/>
                <c:pt idx="0">
                  <c:v>0</c:v>
                </c:pt>
                <c:pt idx="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E6-449F-AE88-5C77ED93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120"/>
        <c:axId val="77591512"/>
      </c:scatterChart>
      <c:valAx>
        <c:axId val="775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591512"/>
        <c:crosses val="autoZero"/>
        <c:crossBetween val="midCat"/>
      </c:valAx>
      <c:valAx>
        <c:axId val="77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'GC NPSH'!$E$6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NPSH'!$E$8:$E$24</c:f>
              <c:numCache>
                <c:formatCode>General</c:formatCode>
                <c:ptCount val="17"/>
                <c:pt idx="0">
                  <c:v>2.8245</c:v>
                </c:pt>
                <c:pt idx="1">
                  <c:v>2.7941670537174499</c:v>
                </c:pt>
                <c:pt idx="2">
                  <c:v>2.767020703856836</c:v>
                </c:pt>
                <c:pt idx="3">
                  <c:v>2.7427978416479557</c:v>
                </c:pt>
                <c:pt idx="4">
                  <c:v>2.7212485692937505</c:v>
                </c:pt>
                <c:pt idx="5">
                  <c:v>2.5884125314547242</c:v>
                </c:pt>
                <c:pt idx="6">
                  <c:v>2.5398848447232392</c:v>
                </c:pt>
                <c:pt idx="7">
                  <c:v>2.4580554235397249</c:v>
                </c:pt>
                <c:pt idx="8">
                  <c:v>2.3771875742807049</c:v>
                </c:pt>
                <c:pt idx="9">
                  <c:v>2.3464532565127567</c:v>
                </c:pt>
                <c:pt idx="10">
                  <c:v>2.308011977164421</c:v>
                </c:pt>
                <c:pt idx="11">
                  <c:v>2.2339832894354554</c:v>
                </c:pt>
                <c:pt idx="12">
                  <c:v>2.0764822614000007</c:v>
                </c:pt>
                <c:pt idx="13">
                  <c:v>2.0044398797607332</c:v>
                </c:pt>
                <c:pt idx="14">
                  <c:v>1.9168084970062509</c:v>
                </c:pt>
                <c:pt idx="15">
                  <c:v>1.8110658060369147</c:v>
                </c:pt>
                <c:pt idx="16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4-4072-9AB0-0E52797AE896}"/>
            </c:ext>
          </c:extLst>
        </c:ser>
        <c:ser>
          <c:idx val="0"/>
          <c:order val="1"/>
          <c:tx>
            <c:strRef>
              <c:f>'GC NPSH'!$F$6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4-4072-9AB0-0E52797AE89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'GC NPSH'!$H$31:$H$32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'GC NPSH'!$I$31:$I$32</c:f>
              <c:numCache>
                <c:formatCode>General</c:formatCode>
                <c:ptCount val="2"/>
                <c:pt idx="0">
                  <c:v>0</c:v>
                </c:pt>
                <c:pt idx="1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84-4072-9AB0-0E52797AE89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'GC NPSH'!$F$33:$F$34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'GC NPSH'!$I$33:$I$34</c:f>
              <c:numCache>
                <c:formatCode>General</c:formatCode>
                <c:ptCount val="2"/>
                <c:pt idx="0">
                  <c:v>0</c:v>
                </c:pt>
                <c:pt idx="1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84-4072-9AB0-0E52797AE89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'GC NPSH'!$F$35:$F$36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'GC NPSH'!$I$35:$I$36</c:f>
              <c:numCache>
                <c:formatCode>General</c:formatCode>
                <c:ptCount val="2"/>
                <c:pt idx="0">
                  <c:v>0</c:v>
                </c:pt>
                <c:pt idx="1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84-4072-9AB0-0E52797A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0504"/>
        <c:axId val="161254816"/>
      </c:scatterChart>
      <c:valAx>
        <c:axId val="1612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4816"/>
        <c:crosses val="autoZero"/>
        <c:crossBetween val="midCat"/>
      </c:valAx>
      <c:valAx>
        <c:axId val="161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0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'SQ21000'!$B$6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'SQ21000'!$B$8:$B$24</c:f>
              <c:numCache>
                <c:formatCode>General</c:formatCode>
                <c:ptCount val="17"/>
                <c:pt idx="0">
                  <c:v>131.77099999999999</c:v>
                </c:pt>
                <c:pt idx="1">
                  <c:v>126.34415210362879</c:v>
                </c:pt>
                <c:pt idx="2">
                  <c:v>123.30808361646079</c:v>
                </c:pt>
                <c:pt idx="3">
                  <c:v>120.6954188131328</c:v>
                </c:pt>
                <c:pt idx="4">
                  <c:v>116.92963993057279</c:v>
                </c:pt>
                <c:pt idx="5">
                  <c:v>113.34652882664471</c:v>
                </c:pt>
                <c:pt idx="6">
                  <c:v>108.56827411966731</c:v>
                </c:pt>
                <c:pt idx="7">
                  <c:v>102.4332789205672</c:v>
                </c:pt>
                <c:pt idx="8">
                  <c:v>94.84577795300001</c:v>
                </c:pt>
                <c:pt idx="9">
                  <c:v>87.777213669695556</c:v>
                </c:pt>
                <c:pt idx="10">
                  <c:v>79.790364174816403</c:v>
                </c:pt>
                <c:pt idx="11">
                  <c:v>70.925702166824479</c:v>
                </c:pt>
                <c:pt idx="12">
                  <c:v>61.249691914062481</c:v>
                </c:pt>
                <c:pt idx="13">
                  <c:v>47.52936275200021</c:v>
                </c:pt>
                <c:pt idx="14">
                  <c:v>32.856132861066413</c:v>
                </c:pt>
                <c:pt idx="15">
                  <c:v>17.579827267762028</c:v>
                </c:pt>
                <c:pt idx="16">
                  <c:v>2.1262782080000306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EC-42EB-BA72-E1391BF68F72}"/>
            </c:ext>
          </c:extLst>
        </c:ser>
        <c:ser>
          <c:idx val="1"/>
          <c:order val="1"/>
          <c:tx>
            <c:strRef>
              <c:f>'SQ21000'!$C$6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EC-42EB-BA72-E1391BF68F7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'SQ21000'!$F$31:$F$32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'SQ21000'!$G$31:$G$32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EC-42EB-BA72-E1391BF68F7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'SQ21000'!$F$33:$F$34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'SQ21000'!$G$33:$G$34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EC-42EB-BA72-E1391BF68F7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'SQ21000'!$F$35:$F$36</c:f>
              <c:numCache>
                <c:formatCode>General</c:formatCode>
                <c:ptCount val="2"/>
                <c:pt idx="0">
                  <c:v>27500</c:v>
                </c:pt>
                <c:pt idx="1">
                  <c:v>27500</c:v>
                </c:pt>
              </c:numCache>
            </c:numRef>
          </c:xVal>
          <c:yVal>
            <c:numRef>
              <c:f>'SQ21000'!$G$35:$G$36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EC-42EB-BA72-E1391BF6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'SQ21000'!$E$6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'SQ21000'!$E$8:$E$24</c:f>
              <c:numCache>
                <c:formatCode>General</c:formatCode>
                <c:ptCount val="17"/>
                <c:pt idx="0">
                  <c:v>12.7</c:v>
                </c:pt>
                <c:pt idx="1">
                  <c:v>12.493813099356158</c:v>
                </c:pt>
                <c:pt idx="2">
                  <c:v>13.384991577538559</c:v>
                </c:pt>
                <c:pt idx="3">
                  <c:v>14.850284617768958</c:v>
                </c:pt>
                <c:pt idx="4">
                  <c:v>16.46352888733696</c:v>
                </c:pt>
                <c:pt idx="5">
                  <c:v>17.418511427671667</c:v>
                </c:pt>
                <c:pt idx="6">
                  <c:v>18.231623330863108</c:v>
                </c:pt>
                <c:pt idx="7">
                  <c:v>18.853637575374918</c:v>
                </c:pt>
                <c:pt idx="8">
                  <c:v>19.251679437099998</c:v>
                </c:pt>
                <c:pt idx="9">
                  <c:v>19.396576052268333</c:v>
                </c:pt>
                <c:pt idx="10">
                  <c:v>19.389111426980861</c:v>
                </c:pt>
                <c:pt idx="11">
                  <c:v>19.234812748735131</c:v>
                </c:pt>
                <c:pt idx="12">
                  <c:v>18.945663402343747</c:v>
                </c:pt>
                <c:pt idx="13">
                  <c:v>18.395575018319111</c:v>
                </c:pt>
                <c:pt idx="14">
                  <c:v>17.704963952668344</c:v>
                </c:pt>
                <c:pt idx="15">
                  <c:v>16.950603959391358</c:v>
                </c:pt>
                <c:pt idx="16">
                  <c:v>16.228148665599988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D-453C-AFDE-5016691A60E7}"/>
            </c:ext>
          </c:extLst>
        </c:ser>
        <c:ser>
          <c:idx val="0"/>
          <c:order val="1"/>
          <c:tx>
            <c:strRef>
              <c:f>'SQ21000'!$F$6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D-453C-AFDE-5016691A60E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'SQ21000'!$H$31:$H$32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'SQ21000'!$I$31:$I$32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BD-453C-AFDE-5016691A60E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'SQ21000'!$F$33:$F$34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'SQ21000'!$I$33:$I$34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BD-453C-AFDE-5016691A60E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'SQ21000'!$F$35:$F$36</c:f>
              <c:numCache>
                <c:formatCode>General</c:formatCode>
                <c:ptCount val="2"/>
                <c:pt idx="0">
                  <c:v>27500</c:v>
                </c:pt>
                <c:pt idx="1">
                  <c:v>27500</c:v>
                </c:pt>
              </c:numCache>
            </c:numRef>
          </c:xVal>
          <c:yVal>
            <c:numRef>
              <c:f>'SQ21000'!$I$35:$I$36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BD-453C-AFDE-5016691A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'SQ27000 obs'!$B$6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obs'!$B$8:$B$24</c:f>
              <c:numCache>
                <c:formatCode>General</c:formatCode>
                <c:ptCount val="17"/>
                <c:pt idx="0">
                  <c:v>161.06399999999999</c:v>
                </c:pt>
                <c:pt idx="1">
                  <c:v>148.73119754421876</c:v>
                </c:pt>
                <c:pt idx="2">
                  <c:v>141.04600035375</c:v>
                </c:pt>
                <c:pt idx="3">
                  <c:v>135.43330619390625</c:v>
                </c:pt>
                <c:pt idx="4">
                  <c:v>129.31801282999999</c:v>
                </c:pt>
                <c:pt idx="5">
                  <c:v>125.50476564453123</c:v>
                </c:pt>
                <c:pt idx="6">
                  <c:v>120.72726243874999</c:v>
                </c:pt>
                <c:pt idx="7">
                  <c:v>114.71181178109374</c:v>
                </c:pt>
                <c:pt idx="8">
                  <c:v>107.18472224</c:v>
                </c:pt>
                <c:pt idx="9">
                  <c:v>99.338205508015776</c:v>
                </c:pt>
                <c:pt idx="10">
                  <c:v>90.01347302882624</c:v>
                </c:pt>
                <c:pt idx="11">
                  <c:v>79.039126763576064</c:v>
                </c:pt>
                <c:pt idx="12">
                  <c:v>66.243768673409988</c:v>
                </c:pt>
                <c:pt idx="13">
                  <c:v>53.292823520880006</c:v>
                </c:pt>
                <c:pt idx="14">
                  <c:v>38.669958539269999</c:v>
                </c:pt>
                <c:pt idx="15">
                  <c:v>22.257125245439966</c:v>
                </c:pt>
                <c:pt idx="16">
                  <c:v>3.9362751562500193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D-4CBE-91F0-B226E79ABD56}"/>
            </c:ext>
          </c:extLst>
        </c:ser>
        <c:ser>
          <c:idx val="1"/>
          <c:order val="1"/>
          <c:tx>
            <c:strRef>
              <c:f>'SQ27000 obs'!$C$6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1D-4CBE-91F0-B226E79ABD5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obs'!$F$31:$F$32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 obs'!$G$31:$G$32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1D-4CBE-91F0-B226E79ABD5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 obs'!$G$33:$G$34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1D-4CBE-91F0-B226E79ABD5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 obs'!$G$35:$G$36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1D-4CBE-91F0-B226E79AB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2112"/>
        <c:axId val="202021328"/>
      </c:scatterChart>
      <c:valAx>
        <c:axId val="2020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1328"/>
        <c:crosses val="autoZero"/>
        <c:crossBetween val="midCat"/>
      </c:valAx>
      <c:valAx>
        <c:axId val="2020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2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'SQ27000 obs'!$E$6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obs'!$E$8:$E$24</c:f>
              <c:numCache>
                <c:formatCode>General</c:formatCode>
                <c:ptCount val="17"/>
                <c:pt idx="0">
                  <c:v>20.6995</c:v>
                </c:pt>
                <c:pt idx="1">
                  <c:v>20.803094378953123</c:v>
                </c:pt>
                <c:pt idx="2">
                  <c:v>22.275396781624998</c:v>
                </c:pt>
                <c:pt idx="3">
                  <c:v>24.481971356734373</c:v>
                </c:pt>
                <c:pt idx="4">
                  <c:v>26.788382252999995</c:v>
                </c:pt>
                <c:pt idx="5">
                  <c:v>27.733149826171875</c:v>
                </c:pt>
                <c:pt idx="6">
                  <c:v>28.490535505124996</c:v>
                </c:pt>
                <c:pt idx="7">
                  <c:v>28.993109090765621</c:v>
                </c:pt>
                <c:pt idx="8">
                  <c:v>29.173440384000003</c:v>
                </c:pt>
                <c:pt idx="9">
                  <c:v>29.020992340154546</c:v>
                </c:pt>
                <c:pt idx="10">
                  <c:v>28.541085792506372</c:v>
                </c:pt>
                <c:pt idx="11">
                  <c:v>27.691492879487761</c:v>
                </c:pt>
                <c:pt idx="12">
                  <c:v>26.429985739530999</c:v>
                </c:pt>
                <c:pt idx="13">
                  <c:v>24.939673572007997</c:v>
                </c:pt>
                <c:pt idx="14">
                  <c:v>23.066094097856997</c:v>
                </c:pt>
                <c:pt idx="15">
                  <c:v>20.780163349504008</c:v>
                </c:pt>
                <c:pt idx="16">
                  <c:v>18.052797359374992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B-479B-99A8-417CD9F4C0DF}"/>
            </c:ext>
          </c:extLst>
        </c:ser>
        <c:ser>
          <c:idx val="0"/>
          <c:order val="1"/>
          <c:tx>
            <c:strRef>
              <c:f>'SQ27000 obs'!$F$6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B-479B-99A8-417CD9F4C0D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 obs'!$H$31:$H$32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 obs'!$I$31:$I$32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B-479B-99A8-417CD9F4C0D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 obs'!$I$33:$I$34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B-479B-99A8-417CD9F4C0D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 obs'!$I$35:$I$36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B-479B-99A8-417CD9F4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072"/>
        <c:axId val="202029168"/>
      </c:scatterChart>
      <c:valAx>
        <c:axId val="20202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9168"/>
        <c:crosses val="autoZero"/>
        <c:crossBetween val="midCat"/>
      </c:valAx>
      <c:valAx>
        <c:axId val="2020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'SQ27000'!$B$6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'SQ27000'!$B$8:$B$24</c:f>
              <c:numCache>
                <c:formatCode>General</c:formatCode>
                <c:ptCount val="17"/>
                <c:pt idx="0">
                  <c:v>161.06399999999999</c:v>
                </c:pt>
                <c:pt idx="1">
                  <c:v>148.73119754421876</c:v>
                </c:pt>
                <c:pt idx="2">
                  <c:v>141.04600035375</c:v>
                </c:pt>
                <c:pt idx="3">
                  <c:v>135.43330619390625</c:v>
                </c:pt>
                <c:pt idx="4">
                  <c:v>129.31801282999999</c:v>
                </c:pt>
                <c:pt idx="5">
                  <c:v>125.50476564453123</c:v>
                </c:pt>
                <c:pt idx="6">
                  <c:v>120.72726243874999</c:v>
                </c:pt>
                <c:pt idx="7">
                  <c:v>114.71181178109374</c:v>
                </c:pt>
                <c:pt idx="8">
                  <c:v>107.18472224</c:v>
                </c:pt>
                <c:pt idx="9">
                  <c:v>99.338205508015776</c:v>
                </c:pt>
                <c:pt idx="10">
                  <c:v>90.01347302882624</c:v>
                </c:pt>
                <c:pt idx="11">
                  <c:v>79.039126763576064</c:v>
                </c:pt>
                <c:pt idx="12">
                  <c:v>66.243768673409988</c:v>
                </c:pt>
                <c:pt idx="13">
                  <c:v>53.292823520880006</c:v>
                </c:pt>
                <c:pt idx="14">
                  <c:v>38.669958539269999</c:v>
                </c:pt>
                <c:pt idx="15">
                  <c:v>22.257125245439966</c:v>
                </c:pt>
                <c:pt idx="16">
                  <c:v>3.9362751562500193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E-442D-8315-A0CF4A956A57}"/>
            </c:ext>
          </c:extLst>
        </c:ser>
        <c:ser>
          <c:idx val="1"/>
          <c:order val="1"/>
          <c:tx>
            <c:strRef>
              <c:f>'SQ27000'!$C$6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E-442D-8315-A0CF4A956A5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'SQ27000'!$F$31:$F$32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2E-442D-8315-A0CF4A956A5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2E-442D-8315-A0CF4A956A5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2E-442D-8315-A0CF4A95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032"/>
        <c:axId val="202022504"/>
      </c:scatterChart>
      <c:valAx>
        <c:axId val="202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2504"/>
        <c:crosses val="autoZero"/>
        <c:crossBetween val="midCat"/>
      </c:valAx>
      <c:valAx>
        <c:axId val="2020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'SQ27000'!$E$6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'SQ27000'!$E$8:$E$24</c:f>
              <c:numCache>
                <c:formatCode>General</c:formatCode>
                <c:ptCount val="17"/>
                <c:pt idx="0">
                  <c:v>20.6995</c:v>
                </c:pt>
                <c:pt idx="1">
                  <c:v>20.803094378953123</c:v>
                </c:pt>
                <c:pt idx="2">
                  <c:v>22.275396781624998</c:v>
                </c:pt>
                <c:pt idx="3">
                  <c:v>24.481971356734373</c:v>
                </c:pt>
                <c:pt idx="4">
                  <c:v>26.788382252999995</c:v>
                </c:pt>
                <c:pt idx="5">
                  <c:v>27.733149826171875</c:v>
                </c:pt>
                <c:pt idx="6">
                  <c:v>28.490535505124996</c:v>
                </c:pt>
                <c:pt idx="7">
                  <c:v>28.993109090765621</c:v>
                </c:pt>
                <c:pt idx="8">
                  <c:v>29.173440384000003</c:v>
                </c:pt>
                <c:pt idx="9">
                  <c:v>29.020992340154546</c:v>
                </c:pt>
                <c:pt idx="10">
                  <c:v>28.541085792506372</c:v>
                </c:pt>
                <c:pt idx="11">
                  <c:v>27.691492879487761</c:v>
                </c:pt>
                <c:pt idx="12">
                  <c:v>26.429985739530999</c:v>
                </c:pt>
                <c:pt idx="13">
                  <c:v>24.939673572007997</c:v>
                </c:pt>
                <c:pt idx="14">
                  <c:v>23.066094097856997</c:v>
                </c:pt>
                <c:pt idx="15">
                  <c:v>20.780163349504008</c:v>
                </c:pt>
                <c:pt idx="16">
                  <c:v>18.052797359374992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EE-4574-B770-B7BCA19A7E16}"/>
            </c:ext>
          </c:extLst>
        </c:ser>
        <c:ser>
          <c:idx val="0"/>
          <c:order val="1"/>
          <c:tx>
            <c:strRef>
              <c:f>'SQ27000'!$F$6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EE-4574-B770-B7BCA19A7E1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'SQ27000'!$H$31:$H$32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EE-4574-B770-B7BCA19A7E1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EE-4574-B770-B7BCA19A7E1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EE-4574-B770-B7BCA19A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368"/>
        <c:axId val="202024464"/>
      </c:scatterChart>
      <c:valAx>
        <c:axId val="20201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4464"/>
        <c:crosses val="autoZero"/>
        <c:crossBetween val="midCat"/>
      </c:valAx>
      <c:valAx>
        <c:axId val="2020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9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'SQ35000'!$B$6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'SQ35000'!$B$8:$B$24</c:f>
              <c:numCache>
                <c:formatCode>General</c:formatCode>
                <c:ptCount val="17"/>
                <c:pt idx="0">
                  <c:v>166.61099999999999</c:v>
                </c:pt>
                <c:pt idx="1">
                  <c:v>160.13205425977122</c:v>
                </c:pt>
                <c:pt idx="2">
                  <c:v>147.09338884763227</c:v>
                </c:pt>
                <c:pt idx="3">
                  <c:v>132.44633056456968</c:v>
                </c:pt>
                <c:pt idx="4">
                  <c:v>118.68045276245699</c:v>
                </c:pt>
                <c:pt idx="5">
                  <c:v>113.06758038819126</c:v>
                </c:pt>
                <c:pt idx="6">
                  <c:v>107.51516134451731</c:v>
                </c:pt>
                <c:pt idx="7">
                  <c:v>101.79271005472782</c:v>
                </c:pt>
                <c:pt idx="8">
                  <c:v>95.581919599999978</c:v>
                </c:pt>
                <c:pt idx="9">
                  <c:v>90.630251009739737</c:v>
                </c:pt>
                <c:pt idx="10">
                  <c:v>85.050019075923103</c:v>
                </c:pt>
                <c:pt idx="11">
                  <c:v>78.643534722970458</c:v>
                </c:pt>
                <c:pt idx="12">
                  <c:v>71.19033690926733</c:v>
                </c:pt>
                <c:pt idx="13">
                  <c:v>59.40474773200674</c:v>
                </c:pt>
                <c:pt idx="14">
                  <c:v>44.783134823165994</c:v>
                </c:pt>
                <c:pt idx="15">
                  <c:v>26.647751834930602</c:v>
                </c:pt>
                <c:pt idx="16">
                  <c:v>4.2531879900000149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CF-445A-9047-CCC544EBE469}"/>
            </c:ext>
          </c:extLst>
        </c:ser>
        <c:ser>
          <c:idx val="1"/>
          <c:order val="1"/>
          <c:tx>
            <c:strRef>
              <c:f>'SQ35000'!$C$6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CF-445A-9047-CCC544EBE46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'SQ35000'!$F$31:$F$32</c:f>
              <c:numCache>
                <c:formatCode>General</c:formatCode>
                <c:ptCount val="2"/>
                <c:pt idx="0">
                  <c:v>23700</c:v>
                </c:pt>
                <c:pt idx="1">
                  <c:v>23700</c:v>
                </c:pt>
              </c:numCache>
            </c:numRef>
          </c:xVal>
          <c:yVal>
            <c:numRef>
              <c:f>'SQ35000'!$G$31:$G$32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CF-445A-9047-CCC544EBE469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'SQ35000'!$F$33:$F$34</c:f>
              <c:numCache>
                <c:formatCode>General</c:formatCode>
                <c:ptCount val="2"/>
                <c:pt idx="0">
                  <c:v>34000</c:v>
                </c:pt>
                <c:pt idx="1">
                  <c:v>34000</c:v>
                </c:pt>
              </c:numCache>
            </c:numRef>
          </c:xVal>
          <c:yVal>
            <c:numRef>
              <c:f>'SQ35000'!$G$33:$G$34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CF-445A-9047-CCC544EBE469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'SQ35000'!$F$35:$F$36</c:f>
              <c:numCache>
                <c:formatCode>General</c:formatCode>
                <c:ptCount val="2"/>
                <c:pt idx="0">
                  <c:v>41350</c:v>
                </c:pt>
                <c:pt idx="1">
                  <c:v>41350</c:v>
                </c:pt>
              </c:numCache>
            </c:numRef>
          </c:xVal>
          <c:yVal>
            <c:numRef>
              <c:f>'SQ35000'!$G$35:$G$36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CF-445A-9047-CCC544EB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2896"/>
        <c:axId val="202030344"/>
      </c:scatterChart>
      <c:valAx>
        <c:axId val="202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30344"/>
        <c:crosses val="autoZero"/>
        <c:crossBetween val="midCat"/>
      </c:valAx>
      <c:valAx>
        <c:axId val="2020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2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'SQ35000'!$E$6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'SQ35000'!$E$8:$E$24</c:f>
              <c:numCache>
                <c:formatCode>General</c:formatCode>
                <c:ptCount val="17"/>
                <c:pt idx="0">
                  <c:v>27.333200000000001</c:v>
                </c:pt>
                <c:pt idx="1">
                  <c:v>27.914429550069499</c:v>
                </c:pt>
                <c:pt idx="2">
                  <c:v>28.563681006606853</c:v>
                </c:pt>
                <c:pt idx="3">
                  <c:v>29.344403186832281</c:v>
                </c:pt>
                <c:pt idx="4">
                  <c:v>30.250026168268594</c:v>
                </c:pt>
                <c:pt idx="5">
                  <c:v>30.665673468143648</c:v>
                </c:pt>
                <c:pt idx="6">
                  <c:v>31.080930191341508</c:v>
                </c:pt>
                <c:pt idx="7">
                  <c:v>31.482888948875704</c:v>
                </c:pt>
                <c:pt idx="8">
                  <c:v>31.856144481920001</c:v>
                </c:pt>
                <c:pt idx="9">
                  <c:v>32.095145384890394</c:v>
                </c:pt>
                <c:pt idx="10">
                  <c:v>32.303182554400301</c:v>
                </c:pt>
                <c:pt idx="11">
                  <c:v>32.472325142818079</c:v>
                </c:pt>
                <c:pt idx="12">
                  <c:v>32.593994607933759</c:v>
                </c:pt>
                <c:pt idx="13">
                  <c:v>32.666101924763858</c:v>
                </c:pt>
                <c:pt idx="14">
                  <c:v>32.617829226569853</c:v>
                </c:pt>
                <c:pt idx="15">
                  <c:v>32.424676081568094</c:v>
                </c:pt>
                <c:pt idx="16">
                  <c:v>32.060217503720004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F5-4882-ABAE-B2F10B9F898E}"/>
            </c:ext>
          </c:extLst>
        </c:ser>
        <c:ser>
          <c:idx val="0"/>
          <c:order val="1"/>
          <c:tx>
            <c:strRef>
              <c:f>'SQ35000'!$F$6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F5-4882-ABAE-B2F10B9F898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'SQ35000'!$H$31:$H$32</c:f>
              <c:numCache>
                <c:formatCode>General</c:formatCode>
                <c:ptCount val="2"/>
                <c:pt idx="0">
                  <c:v>23700</c:v>
                </c:pt>
                <c:pt idx="1">
                  <c:v>23700</c:v>
                </c:pt>
              </c:numCache>
            </c:numRef>
          </c:xVal>
          <c:yVal>
            <c:numRef>
              <c:f>'SQ35000'!$I$31:$I$32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32.67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F5-4882-ABAE-B2F10B9F898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'SQ35000'!$F$33:$F$34</c:f>
              <c:numCache>
                <c:formatCode>General</c:formatCode>
                <c:ptCount val="2"/>
                <c:pt idx="0">
                  <c:v>34000</c:v>
                </c:pt>
                <c:pt idx="1">
                  <c:v>34000</c:v>
                </c:pt>
              </c:numCache>
            </c:numRef>
          </c:xVal>
          <c:yVal>
            <c:numRef>
              <c:f>'SQ35000'!$I$33:$I$34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32.67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F5-4882-ABAE-B2F10B9F898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'SQ35000'!$F$35:$F$36</c:f>
              <c:numCache>
                <c:formatCode>General</c:formatCode>
                <c:ptCount val="2"/>
                <c:pt idx="0">
                  <c:v>41350</c:v>
                </c:pt>
                <c:pt idx="1">
                  <c:v>41350</c:v>
                </c:pt>
              </c:numCache>
            </c:numRef>
          </c:xVal>
          <c:yVal>
            <c:numRef>
              <c:f>'SQ35000'!$I$35:$I$36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32.67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F5-4882-ABAE-B2F10B9F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8776"/>
        <c:axId val="202027208"/>
      </c:scatterChart>
      <c:valAx>
        <c:axId val="20202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208"/>
        <c:crosses val="autoZero"/>
        <c:crossBetween val="midCat"/>
      </c:valAx>
      <c:valAx>
        <c:axId val="2020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8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'SD2000'!$B$6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'SD2000'!$B$8:$B$24</c:f>
              <c:numCache>
                <c:formatCode>General</c:formatCode>
                <c:ptCount val="17"/>
                <c:pt idx="0">
                  <c:v>20.2881</c:v>
                </c:pt>
                <c:pt idx="1">
                  <c:v>19.729572786938999</c:v>
                </c:pt>
                <c:pt idx="2">
                  <c:v>18.678267765696003</c:v>
                </c:pt>
                <c:pt idx="3">
                  <c:v>16.928856680331002</c:v>
                </c:pt>
                <c:pt idx="4">
                  <c:v>14.959305375744004</c:v>
                </c:pt>
                <c:pt idx="5">
                  <c:v>14.03424726109373</c:v>
                </c:pt>
                <c:pt idx="6">
                  <c:v>13.173719671874997</c:v>
                </c:pt>
                <c:pt idx="7">
                  <c:v>12.353286921773099</c:v>
                </c:pt>
                <c:pt idx="8">
                  <c:v>11.515856769984008</c:v>
                </c:pt>
                <c:pt idx="9">
                  <c:v>10.828128158253598</c:v>
                </c:pt>
                <c:pt idx="10">
                  <c:v>10.046071626796262</c:v>
                </c:pt>
                <c:pt idx="11">
                  <c:v>9.1316389191736818</c:v>
                </c:pt>
                <c:pt idx="12">
                  <c:v>8.0534057790527669</c:v>
                </c:pt>
                <c:pt idx="13">
                  <c:v>6.4881299469912506</c:v>
                </c:pt>
                <c:pt idx="14">
                  <c:v>4.6631285133141773</c:v>
                </c:pt>
                <c:pt idx="15">
                  <c:v>2.6598440428163599</c:v>
                </c:pt>
                <c:pt idx="16">
                  <c:v>0.65758388326406703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2-454B-996F-1EF0531D5C79}"/>
            </c:ext>
          </c:extLst>
        </c:ser>
        <c:ser>
          <c:idx val="1"/>
          <c:order val="1"/>
          <c:tx>
            <c:strRef>
              <c:f>'SD2000'!$C$6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'SD2000'!$C$8:$C$24</c:f>
              <c:numCache>
                <c:formatCode>General</c:formatCode>
                <c:ptCount val="17"/>
                <c:pt idx="0">
                  <c:v>20.22138</c:v>
                </c:pt>
                <c:pt idx="1">
                  <c:v>19.949822583077999</c:v>
                </c:pt>
                <c:pt idx="2">
                  <c:v>18.536924340096</c:v>
                </c:pt>
                <c:pt idx="3">
                  <c:v>16.756421984154002</c:v>
                </c:pt>
                <c:pt idx="4">
                  <c:v>14.987943708671999</c:v>
                </c:pt>
                <c:pt idx="5">
                  <c:v>14.138990177360062</c:v>
                </c:pt>
                <c:pt idx="6">
                  <c:v>13.29790036875</c:v>
                </c:pt>
                <c:pt idx="7">
                  <c:v>12.437306640058686</c:v>
                </c:pt>
                <c:pt idx="8">
                  <c:v>11.520376662528003</c:v>
                </c:pt>
                <c:pt idx="9">
                  <c:v>10.769568155455229</c:v>
                </c:pt>
                <c:pt idx="10">
                  <c:v>9.942331477226606</c:v>
                </c:pt>
                <c:pt idx="11">
                  <c:v>9.0176621728956992</c:v>
                </c:pt>
                <c:pt idx="12">
                  <c:v>7.9743604974609283</c:v>
                </c:pt>
                <c:pt idx="13">
                  <c:v>6.5078499251531632</c:v>
                </c:pt>
                <c:pt idx="14">
                  <c:v>4.7973257817466965</c:v>
                </c:pt>
                <c:pt idx="15">
                  <c:v>2.8108709343872746</c:v>
                </c:pt>
                <c:pt idx="16">
                  <c:v>0.52208189132797855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2-454B-996F-1EF0531D5C7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'SD2000'!$F$31:$F$32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'SD2000'!$G$31:$G$32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82-454B-996F-1EF0531D5C79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'SD2000'!$F$33:$F$34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'SD2000'!$G$33:$G$34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82-454B-996F-1EF0531D5C79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'SD2000'!$F$35:$F$36</c:f>
              <c:numCache>
                <c:formatCode>General</c:formatCode>
                <c:ptCount val="2"/>
                <c:pt idx="0">
                  <c:v>2250</c:v>
                </c:pt>
                <c:pt idx="1">
                  <c:v>2250</c:v>
                </c:pt>
              </c:numCache>
            </c:numRef>
          </c:xVal>
          <c:yVal>
            <c:numRef>
              <c:f>'SD2000'!$G$35:$G$36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82-454B-996F-1EF0531D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3552"/>
        <c:axId val="163774336"/>
      </c:scatterChart>
      <c:valAx>
        <c:axId val="1637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4336"/>
        <c:crosses val="autoZero"/>
        <c:crossBetween val="midCat"/>
      </c:valAx>
      <c:valAx>
        <c:axId val="1637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3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875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v>875-21000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9C-4DEB-AE8E-A751AF7F3E5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875-21000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9C-4DEB-AE8E-A751AF7F3E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14850</c:v>
                </c:pt>
                <c:pt idx="2">
                  <c:v>16900</c:v>
                </c:pt>
                <c:pt idx="3">
                  <c:v>18950</c:v>
                </c:pt>
                <c:pt idx="4">
                  <c:v>21000</c:v>
                </c:pt>
                <c:pt idx="5">
                  <c:v>22625</c:v>
                </c:pt>
                <c:pt idx="6">
                  <c:v>24250</c:v>
                </c:pt>
                <c:pt idx="7">
                  <c:v>25875</c:v>
                </c:pt>
                <c:pt idx="8">
                  <c:v>27500</c:v>
                </c:pt>
              </c:numCache>
            </c:numRef>
          </c:xVal>
          <c:yVal>
            <c:numRef>
              <c:f>'SQ21000'!$B$12:$B$20</c:f>
              <c:numCache>
                <c:formatCode>General</c:formatCode>
                <c:ptCount val="9"/>
                <c:pt idx="0">
                  <c:v>116.92963993057279</c:v>
                </c:pt>
                <c:pt idx="1">
                  <c:v>113.34652882664471</c:v>
                </c:pt>
                <c:pt idx="2">
                  <c:v>108.56827411966731</c:v>
                </c:pt>
                <c:pt idx="3">
                  <c:v>102.4332789205672</c:v>
                </c:pt>
                <c:pt idx="4">
                  <c:v>94.84577795300001</c:v>
                </c:pt>
                <c:pt idx="5">
                  <c:v>87.777213669695556</c:v>
                </c:pt>
                <c:pt idx="6">
                  <c:v>79.790364174816403</c:v>
                </c:pt>
                <c:pt idx="7">
                  <c:v>70.925702166824479</c:v>
                </c:pt>
                <c:pt idx="8">
                  <c:v>61.249691914062481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F9C-4DEB-AE8E-A751AF7F3E50}"/>
            </c:ext>
          </c:extLst>
        </c:ser>
        <c:ser>
          <c:idx val="0"/>
          <c:order val="2"/>
          <c:tx>
            <c:strRef>
              <c:f>'SQ27000'!$C$2</c:f>
              <c:strCache>
                <c:ptCount val="1"/>
                <c:pt idx="0">
                  <c:v>875-28000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875-28000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9C-4DEB-AE8E-A751AF7F3E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'SQ27000'!$A$12:$A$20</c:f>
              <c:numCache>
                <c:formatCode>General</c:formatCode>
                <c:ptCount val="9"/>
                <c:pt idx="0">
                  <c:v>19000</c:v>
                </c:pt>
                <c:pt idx="1">
                  <c:v>21250</c:v>
                </c:pt>
                <c:pt idx="2">
                  <c:v>23500</c:v>
                </c:pt>
                <c:pt idx="3">
                  <c:v>25750</c:v>
                </c:pt>
                <c:pt idx="4">
                  <c:v>28000</c:v>
                </c:pt>
                <c:pt idx="5">
                  <c:v>29925</c:v>
                </c:pt>
                <c:pt idx="6">
                  <c:v>31850</c:v>
                </c:pt>
                <c:pt idx="7">
                  <c:v>33775</c:v>
                </c:pt>
                <c:pt idx="8">
                  <c:v>35700</c:v>
                </c:pt>
              </c:numCache>
            </c:numRef>
          </c:xVal>
          <c:yVal>
            <c:numRef>
              <c:f>'SQ27000'!$B$12:$B$20</c:f>
              <c:numCache>
                <c:formatCode>General</c:formatCode>
                <c:ptCount val="9"/>
                <c:pt idx="0">
                  <c:v>129.31801282999999</c:v>
                </c:pt>
                <c:pt idx="1">
                  <c:v>125.50476564453123</c:v>
                </c:pt>
                <c:pt idx="2">
                  <c:v>120.72726243874999</c:v>
                </c:pt>
                <c:pt idx="3">
                  <c:v>114.71181178109374</c:v>
                </c:pt>
                <c:pt idx="4">
                  <c:v>107.18472224</c:v>
                </c:pt>
                <c:pt idx="5">
                  <c:v>99.338205508015776</c:v>
                </c:pt>
                <c:pt idx="6">
                  <c:v>90.01347302882624</c:v>
                </c:pt>
                <c:pt idx="7">
                  <c:v>79.039126763576064</c:v>
                </c:pt>
                <c:pt idx="8">
                  <c:v>66.243768673409988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9C-4DEB-AE8E-A751AF7F3E50}"/>
            </c:ext>
          </c:extLst>
        </c:ser>
        <c:ser>
          <c:idx val="8"/>
          <c:order val="4"/>
          <c:tx>
            <c:v>875-34000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9C-4DEB-AE8E-A751AF7F3E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875-34000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9C-4DEB-AE8E-A751AF7F3E5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'SQ35000'!$A$12:$A$20</c:f>
              <c:numCache>
                <c:formatCode>General</c:formatCode>
                <c:ptCount val="9"/>
                <c:pt idx="0">
                  <c:v>23700</c:v>
                </c:pt>
                <c:pt idx="1">
                  <c:v>26275</c:v>
                </c:pt>
                <c:pt idx="2">
                  <c:v>28850</c:v>
                </c:pt>
                <c:pt idx="3">
                  <c:v>31425</c:v>
                </c:pt>
                <c:pt idx="4">
                  <c:v>34000</c:v>
                </c:pt>
                <c:pt idx="5">
                  <c:v>35837.5</c:v>
                </c:pt>
                <c:pt idx="6">
                  <c:v>37675</c:v>
                </c:pt>
                <c:pt idx="7">
                  <c:v>39512.5</c:v>
                </c:pt>
                <c:pt idx="8">
                  <c:v>41350</c:v>
                </c:pt>
              </c:numCache>
            </c:numRef>
          </c:xVal>
          <c:yVal>
            <c:numRef>
              <c:f>'SQ35000'!$B$12:$B$20</c:f>
              <c:numCache>
                <c:formatCode>General</c:formatCode>
                <c:ptCount val="9"/>
                <c:pt idx="0">
                  <c:v>118.68045276245699</c:v>
                </c:pt>
                <c:pt idx="1">
                  <c:v>113.06758038819126</c:v>
                </c:pt>
                <c:pt idx="2">
                  <c:v>107.51516134451731</c:v>
                </c:pt>
                <c:pt idx="3">
                  <c:v>101.79271005472782</c:v>
                </c:pt>
                <c:pt idx="4">
                  <c:v>95.581919599999978</c:v>
                </c:pt>
                <c:pt idx="5">
                  <c:v>90.630251009739737</c:v>
                </c:pt>
                <c:pt idx="6">
                  <c:v>85.050019075923103</c:v>
                </c:pt>
                <c:pt idx="7">
                  <c:v>78.643534722970458</c:v>
                </c:pt>
                <c:pt idx="8">
                  <c:v>71.19033690926733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F9C-4DEB-AE8E-A751AF7F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9560"/>
        <c:axId val="202020544"/>
      </c:scatterChart>
      <c:scatterChart>
        <c:scatterStyle val="smoothMarker"/>
        <c:varyColors val="0"/>
        <c:ser>
          <c:idx val="11"/>
          <c:order val="1"/>
          <c:tx>
            <c:v>875-21000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F9C-4DEB-AE8E-A751AF7F3E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875-21000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F9C-4DEB-AE8E-A751AF7F3E5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14850</c:v>
                </c:pt>
                <c:pt idx="2">
                  <c:v>16900</c:v>
                </c:pt>
                <c:pt idx="3">
                  <c:v>18950</c:v>
                </c:pt>
                <c:pt idx="4">
                  <c:v>21000</c:v>
                </c:pt>
                <c:pt idx="5">
                  <c:v>22625</c:v>
                </c:pt>
                <c:pt idx="6">
                  <c:v>24250</c:v>
                </c:pt>
                <c:pt idx="7">
                  <c:v>25875</c:v>
                </c:pt>
                <c:pt idx="8">
                  <c:v>27500</c:v>
                </c:pt>
              </c:numCache>
            </c:numRef>
          </c:xVal>
          <c:yVal>
            <c:numRef>
              <c:f>'SQ21000'!$H$12:$H$20</c:f>
              <c:numCache>
                <c:formatCode>General</c:formatCode>
                <c:ptCount val="9"/>
                <c:pt idx="0">
                  <c:v>66.8</c:v>
                </c:pt>
                <c:pt idx="1">
                  <c:v>71.099999999999994</c:v>
                </c:pt>
                <c:pt idx="2">
                  <c:v>74</c:v>
                </c:pt>
                <c:pt idx="3">
                  <c:v>75.7</c:v>
                </c:pt>
                <c:pt idx="4">
                  <c:v>76.099999999999994</c:v>
                </c:pt>
                <c:pt idx="5">
                  <c:v>75.3</c:v>
                </c:pt>
                <c:pt idx="6">
                  <c:v>73.400000000000006</c:v>
                </c:pt>
                <c:pt idx="7">
                  <c:v>70.2</c:v>
                </c:pt>
                <c:pt idx="8">
                  <c:v>65.400000000000006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F9C-4DEB-AE8E-A751AF7F3E50}"/>
            </c:ext>
          </c:extLst>
        </c:ser>
        <c:ser>
          <c:idx val="2"/>
          <c:order val="3"/>
          <c:tx>
            <c:v>875-28000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F9C-4DEB-AE8E-A751AF7F3E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875-28000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F9C-4DEB-AE8E-A751AF7F3E5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'SQ27000'!$A$12:$A$20</c:f>
              <c:numCache>
                <c:formatCode>General</c:formatCode>
                <c:ptCount val="9"/>
                <c:pt idx="0">
                  <c:v>19000</c:v>
                </c:pt>
                <c:pt idx="1">
                  <c:v>21250</c:v>
                </c:pt>
                <c:pt idx="2">
                  <c:v>23500</c:v>
                </c:pt>
                <c:pt idx="3">
                  <c:v>25750</c:v>
                </c:pt>
                <c:pt idx="4">
                  <c:v>28000</c:v>
                </c:pt>
                <c:pt idx="5">
                  <c:v>29925</c:v>
                </c:pt>
                <c:pt idx="6">
                  <c:v>31850</c:v>
                </c:pt>
                <c:pt idx="7">
                  <c:v>33775</c:v>
                </c:pt>
                <c:pt idx="8">
                  <c:v>35700</c:v>
                </c:pt>
              </c:numCache>
            </c:numRef>
          </c:xVal>
          <c:yVal>
            <c:numRef>
              <c:f>'SQ27000'!$H$12:$H$20</c:f>
              <c:numCache>
                <c:formatCode>General</c:formatCode>
                <c:ptCount val="9"/>
                <c:pt idx="0">
                  <c:v>67.400000000000006</c:v>
                </c:pt>
                <c:pt idx="1">
                  <c:v>70.7</c:v>
                </c:pt>
                <c:pt idx="2">
                  <c:v>73.2</c:v>
                </c:pt>
                <c:pt idx="3">
                  <c:v>74.900000000000006</c:v>
                </c:pt>
                <c:pt idx="4">
                  <c:v>75.599999999999994</c:v>
                </c:pt>
                <c:pt idx="5">
                  <c:v>75.3</c:v>
                </c:pt>
                <c:pt idx="6">
                  <c:v>73.900000000000006</c:v>
                </c:pt>
                <c:pt idx="7">
                  <c:v>70.900000000000006</c:v>
                </c:pt>
                <c:pt idx="8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F9C-4DEB-AE8E-A751AF7F3E50}"/>
            </c:ext>
          </c:extLst>
        </c:ser>
        <c:ser>
          <c:idx val="9"/>
          <c:order val="5"/>
          <c:tx>
            <c:v>875-34000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9C-4DEB-AE8E-A751AF7F3E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F9C-4DEB-AE8E-A751AF7F3E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F9C-4DEB-AE8E-A751AF7F3E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F9C-4DEB-AE8E-A751AF7F3E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F9C-4DEB-AE8E-A751AF7F3E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F9C-4DEB-AE8E-A751AF7F3E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F9C-4DEB-AE8E-A751AF7F3E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4F9C-4DEB-AE8E-A751AF7F3E5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875-34000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F9C-4DEB-AE8E-A751AF7F3E50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'SQ35000'!$A$12:$A$20</c:f>
              <c:numCache>
                <c:formatCode>General</c:formatCode>
                <c:ptCount val="9"/>
                <c:pt idx="0">
                  <c:v>23700</c:v>
                </c:pt>
                <c:pt idx="1">
                  <c:v>26275</c:v>
                </c:pt>
                <c:pt idx="2">
                  <c:v>28850</c:v>
                </c:pt>
                <c:pt idx="3">
                  <c:v>31425</c:v>
                </c:pt>
                <c:pt idx="4">
                  <c:v>34000</c:v>
                </c:pt>
                <c:pt idx="5">
                  <c:v>35837.5</c:v>
                </c:pt>
                <c:pt idx="6">
                  <c:v>37675</c:v>
                </c:pt>
                <c:pt idx="7">
                  <c:v>39512.5</c:v>
                </c:pt>
                <c:pt idx="8">
                  <c:v>41350</c:v>
                </c:pt>
              </c:numCache>
            </c:numRef>
          </c:xVal>
          <c:yVal>
            <c:numRef>
              <c:f>'SQ35000'!$H$12:$H$20</c:f>
              <c:numCache>
                <c:formatCode>General</c:formatCode>
                <c:ptCount val="9"/>
                <c:pt idx="0">
                  <c:v>68.400000000000006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74.7</c:v>
                </c:pt>
                <c:pt idx="4">
                  <c:v>75</c:v>
                </c:pt>
                <c:pt idx="5">
                  <c:v>74.400000000000006</c:v>
                </c:pt>
                <c:pt idx="6">
                  <c:v>72.900000000000006</c:v>
                </c:pt>
                <c:pt idx="7">
                  <c:v>70.400000000000006</c:v>
                </c:pt>
                <c:pt idx="8">
                  <c:v>66.400000000000006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F9C-4DEB-AE8E-A751AF7F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760"/>
        <c:axId val="202020152"/>
      </c:scatterChart>
      <c:valAx>
        <c:axId val="202029560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0544"/>
        <c:crosses val="autoZero"/>
        <c:crossBetween val="midCat"/>
      </c:valAx>
      <c:valAx>
        <c:axId val="20202054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9560"/>
        <c:crosses val="autoZero"/>
        <c:crossBetween val="midCat"/>
      </c:valAx>
      <c:valAx>
        <c:axId val="20201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20152"/>
        <c:crosses val="autoZero"/>
        <c:crossBetween val="midCat"/>
      </c:valAx>
      <c:valAx>
        <c:axId val="202020152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976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'1100-60000L-F'!$B$6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'1100-60000L-F'!$A$8:$A$24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11250</c:v>
                </c:pt>
                <c:pt idx="2">
                  <c:v>22500</c:v>
                </c:pt>
                <c:pt idx="3">
                  <c:v>33750</c:v>
                </c:pt>
                <c:pt idx="4" formatCode="0">
                  <c:v>45000</c:v>
                </c:pt>
                <c:pt idx="5">
                  <c:v>48750</c:v>
                </c:pt>
                <c:pt idx="6">
                  <c:v>52500</c:v>
                </c:pt>
                <c:pt idx="7">
                  <c:v>56250</c:v>
                </c:pt>
                <c:pt idx="8" formatCode="0">
                  <c:v>60000</c:v>
                </c:pt>
                <c:pt idx="9" formatCode="0">
                  <c:v>63750</c:v>
                </c:pt>
                <c:pt idx="10" formatCode="0">
                  <c:v>67500</c:v>
                </c:pt>
                <c:pt idx="11" formatCode="0">
                  <c:v>71250</c:v>
                </c:pt>
                <c:pt idx="12" formatCode="0">
                  <c:v>75000</c:v>
                </c:pt>
                <c:pt idx="13" formatCode="0">
                  <c:v>85000</c:v>
                </c:pt>
                <c:pt idx="14" formatCode="0">
                  <c:v>95000</c:v>
                </c:pt>
                <c:pt idx="15" formatCode="0">
                  <c:v>105000</c:v>
                </c:pt>
                <c:pt idx="16" formatCode="0">
                  <c:v>115000</c:v>
                </c:pt>
              </c:numCache>
            </c:numRef>
          </c:xVal>
          <c:yVal>
            <c:numRef>
              <c:f>'1100-60000L-F'!$B$8:$B$24</c:f>
              <c:numCache>
                <c:formatCode>0.00</c:formatCode>
                <c:ptCount val="17"/>
                <c:pt idx="0">
                  <c:v>310.2165</c:v>
                </c:pt>
                <c:pt idx="1">
                  <c:v>305.61901568437497</c:v>
                </c:pt>
                <c:pt idx="2">
                  <c:v>300.67414717500003</c:v>
                </c:pt>
                <c:pt idx="3">
                  <c:v>293.47585562812498</c:v>
                </c:pt>
                <c:pt idx="4">
                  <c:v>282.11810220000001</c:v>
                </c:pt>
                <c:pt idx="5">
                  <c:v>277.07842071562499</c:v>
                </c:pt>
                <c:pt idx="6">
                  <c:v>271.29420067500001</c:v>
                </c:pt>
                <c:pt idx="7">
                  <c:v>264.69484804687499</c:v>
                </c:pt>
                <c:pt idx="8">
                  <c:v>257.20976880000001</c:v>
                </c:pt>
                <c:pt idx="9">
                  <c:v>248.76836890312501</c:v>
                </c:pt>
                <c:pt idx="10">
                  <c:v>239.30005432500002</c:v>
                </c:pt>
                <c:pt idx="11">
                  <c:v>228.734231034375</c:v>
                </c:pt>
                <c:pt idx="12">
                  <c:v>217.000305</c:v>
                </c:pt>
                <c:pt idx="13">
                  <c:v>179.46224779999997</c:v>
                </c:pt>
                <c:pt idx="14">
                  <c:v>131.77700819999998</c:v>
                </c:pt>
                <c:pt idx="15">
                  <c:v>72.605914200000029</c:v>
                </c:pt>
                <c:pt idx="16">
                  <c:v>0.6102938000000222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4-4AB8-8F6B-5090FFEC1ADE}"/>
            </c:ext>
          </c:extLst>
        </c:ser>
        <c:ser>
          <c:idx val="1"/>
          <c:order val="1"/>
          <c:tx>
            <c:strRef>
              <c:f>'1100-60000L-F'!$C$6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11250</c:v>
                </c:pt>
                <c:pt idx="2">
                  <c:v>22500</c:v>
                </c:pt>
                <c:pt idx="3">
                  <c:v>33750</c:v>
                </c:pt>
                <c:pt idx="4" formatCode="0">
                  <c:v>45000</c:v>
                </c:pt>
                <c:pt idx="5">
                  <c:v>48750</c:v>
                </c:pt>
                <c:pt idx="6">
                  <c:v>52500</c:v>
                </c:pt>
                <c:pt idx="7">
                  <c:v>56250</c:v>
                </c:pt>
                <c:pt idx="8" formatCode="0">
                  <c:v>60000</c:v>
                </c:pt>
                <c:pt idx="9" formatCode="0">
                  <c:v>63750</c:v>
                </c:pt>
                <c:pt idx="10" formatCode="0">
                  <c:v>67500</c:v>
                </c:pt>
                <c:pt idx="11" formatCode="0">
                  <c:v>71250</c:v>
                </c:pt>
                <c:pt idx="12" formatCode="0">
                  <c:v>75000</c:v>
                </c:pt>
                <c:pt idx="13" formatCode="0">
                  <c:v>85000</c:v>
                </c:pt>
                <c:pt idx="14" formatCode="0">
                  <c:v>95000</c:v>
                </c:pt>
                <c:pt idx="15" formatCode="0">
                  <c:v>105000</c:v>
                </c:pt>
                <c:pt idx="16" formatCode="0">
                  <c:v>115000</c:v>
                </c:pt>
              </c:numCache>
            </c:numRef>
          </c:xVal>
          <c:yVal>
            <c:numRef>
              <c:f>'1100-60000L-F'!$C$8:$C$24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B4-4AB8-8F6B-5090FFEC1AD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'1100-60000L-F'!$F$31:$F$32</c:f>
              <c:numCache>
                <c:formatCode>General</c:formatCode>
                <c:ptCount val="2"/>
                <c:pt idx="0">
                  <c:v>45000</c:v>
                </c:pt>
                <c:pt idx="1">
                  <c:v>45000</c:v>
                </c:pt>
              </c:numCache>
            </c:numRef>
          </c:xVal>
          <c:yVal>
            <c:numRef>
              <c:f>'1100-60000L-F'!$G$31:$G$32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B4-4AB8-8F6B-5090FFEC1AD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'1100-60000L-F'!$F$33:$F$34</c:f>
              <c:numCache>
                <c:formatCode>General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xVal>
          <c:yVal>
            <c:numRef>
              <c:f>'1100-60000L-F'!$G$33:$G$34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B4-4AB8-8F6B-5090FFEC1AD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'1100-60000L-F'!$F$35:$F$36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'1100-60000L-F'!$G$35:$G$36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B4-4AB8-8F6B-5090FFEC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'1100-60000L-F'!$E$6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'1100-60000L-F'!$A$8:$A$24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11250</c:v>
                </c:pt>
                <c:pt idx="2">
                  <c:v>22500</c:v>
                </c:pt>
                <c:pt idx="3">
                  <c:v>33750</c:v>
                </c:pt>
                <c:pt idx="4" formatCode="0">
                  <c:v>45000</c:v>
                </c:pt>
                <c:pt idx="5">
                  <c:v>48750</c:v>
                </c:pt>
                <c:pt idx="6">
                  <c:v>52500</c:v>
                </c:pt>
                <c:pt idx="7">
                  <c:v>56250</c:v>
                </c:pt>
                <c:pt idx="8" formatCode="0">
                  <c:v>60000</c:v>
                </c:pt>
                <c:pt idx="9" formatCode="0">
                  <c:v>63750</c:v>
                </c:pt>
                <c:pt idx="10" formatCode="0">
                  <c:v>67500</c:v>
                </c:pt>
                <c:pt idx="11" formatCode="0">
                  <c:v>71250</c:v>
                </c:pt>
                <c:pt idx="12" formatCode="0">
                  <c:v>75000</c:v>
                </c:pt>
                <c:pt idx="13" formatCode="0">
                  <c:v>85000</c:v>
                </c:pt>
                <c:pt idx="14" formatCode="0">
                  <c:v>95000</c:v>
                </c:pt>
                <c:pt idx="15" formatCode="0">
                  <c:v>105000</c:v>
                </c:pt>
                <c:pt idx="16" formatCode="0">
                  <c:v>115000</c:v>
                </c:pt>
              </c:numCache>
            </c:numRef>
          </c:xVal>
          <c:yVal>
            <c:numRef>
              <c:f>'1100-60000L-F'!$E$8:$E$24</c:f>
              <c:numCache>
                <c:formatCode>0.0</c:formatCode>
                <c:ptCount val="17"/>
                <c:pt idx="0">
                  <c:v>77.348290000000006</c:v>
                </c:pt>
                <c:pt idx="1">
                  <c:v>79.815733779954968</c:v>
                </c:pt>
                <c:pt idx="2">
                  <c:v>86.369362040980462</c:v>
                </c:pt>
                <c:pt idx="3">
                  <c:v>98.867899021778925</c:v>
                </c:pt>
                <c:pt idx="4">
                  <c:v>115.36094925512501</c:v>
                </c:pt>
                <c:pt idx="5">
                  <c:v>121.08874529641615</c:v>
                </c:pt>
                <c:pt idx="6">
                  <c:v>126.66036437562107</c:v>
                </c:pt>
                <c:pt idx="7">
                  <c:v>131.91700150718688</c:v>
                </c:pt>
                <c:pt idx="8">
                  <c:v>136.71300673600001</c:v>
                </c:pt>
                <c:pt idx="9">
                  <c:v>140.9234077873424</c:v>
                </c:pt>
                <c:pt idx="10">
                  <c:v>144.45143271684768</c:v>
                </c:pt>
                <c:pt idx="11">
                  <c:v>147.23603256045689</c:v>
                </c:pt>
                <c:pt idx="12">
                  <c:v>149.2594039843749</c:v>
                </c:pt>
                <c:pt idx="13">
                  <c:v>151.37208251412505</c:v>
                </c:pt>
                <c:pt idx="14">
                  <c:v>151.38665587387493</c:v>
                </c:pt>
                <c:pt idx="15">
                  <c:v>156.13474896362482</c:v>
                </c:pt>
                <c:pt idx="16">
                  <c:v>177.424461323375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D-423C-A8ED-F6EDC6EB9E4C}"/>
            </c:ext>
          </c:extLst>
        </c:ser>
        <c:ser>
          <c:idx val="0"/>
          <c:order val="1"/>
          <c:tx>
            <c:strRef>
              <c:f>'1100-60000L-F'!$F$6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11250</c:v>
                </c:pt>
                <c:pt idx="2">
                  <c:v>22500</c:v>
                </c:pt>
                <c:pt idx="3">
                  <c:v>33750</c:v>
                </c:pt>
                <c:pt idx="4" formatCode="0">
                  <c:v>45000</c:v>
                </c:pt>
                <c:pt idx="5">
                  <c:v>48750</c:v>
                </c:pt>
                <c:pt idx="6">
                  <c:v>52500</c:v>
                </c:pt>
                <c:pt idx="7">
                  <c:v>56250</c:v>
                </c:pt>
                <c:pt idx="8" formatCode="0">
                  <c:v>60000</c:v>
                </c:pt>
                <c:pt idx="9" formatCode="0">
                  <c:v>63750</c:v>
                </c:pt>
                <c:pt idx="10" formatCode="0">
                  <c:v>67500</c:v>
                </c:pt>
                <c:pt idx="11" formatCode="0">
                  <c:v>71250</c:v>
                </c:pt>
                <c:pt idx="12" formatCode="0">
                  <c:v>75000</c:v>
                </c:pt>
                <c:pt idx="13" formatCode="0">
                  <c:v>85000</c:v>
                </c:pt>
                <c:pt idx="14" formatCode="0">
                  <c:v>95000</c:v>
                </c:pt>
                <c:pt idx="15" formatCode="0">
                  <c:v>105000</c:v>
                </c:pt>
                <c:pt idx="16" formatCode="0">
                  <c:v>115000</c:v>
                </c:pt>
              </c:numCache>
            </c:numRef>
          </c:xVal>
          <c:yVal>
            <c:numRef>
              <c:f>'1100-60000L-F'!$F$8:$F$24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2D-423C-A8ED-F6EDC6EB9E4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'1100-60000L-F'!$H$31:$H$32</c:f>
              <c:numCache>
                <c:formatCode>General</c:formatCode>
                <c:ptCount val="2"/>
                <c:pt idx="0">
                  <c:v>45000</c:v>
                </c:pt>
                <c:pt idx="1">
                  <c:v>45000</c:v>
                </c:pt>
              </c:numCache>
            </c:numRef>
          </c:xVal>
          <c:yVal>
            <c:numRef>
              <c:f>'1100-60000L-F'!$I$31:$I$32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177.42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2D-423C-A8ED-F6EDC6EB9E4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'1100-60000L-F'!$F$33:$F$34</c:f>
              <c:numCache>
                <c:formatCode>General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xVal>
          <c:yVal>
            <c:numRef>
              <c:f>'1100-60000L-F'!$I$33:$I$34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177.42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2D-423C-A8ED-F6EDC6EB9E4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'1100-60000L-F'!$F$35:$F$36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'1100-60000L-F'!$I$35:$I$36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177.42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2D-423C-A8ED-F6EDC6EB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'1100-58000L-F 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'1100-58000L-F 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11000</c:v>
                </c:pt>
                <c:pt idx="2">
                  <c:v>22000</c:v>
                </c:pt>
                <c:pt idx="3">
                  <c:v>33000</c:v>
                </c:pt>
                <c:pt idx="4" formatCode="0">
                  <c:v>44000</c:v>
                </c:pt>
                <c:pt idx="5">
                  <c:v>47750</c:v>
                </c:pt>
                <c:pt idx="6">
                  <c:v>51500</c:v>
                </c:pt>
                <c:pt idx="7">
                  <c:v>55250</c:v>
                </c:pt>
                <c:pt idx="8" formatCode="0">
                  <c:v>59000</c:v>
                </c:pt>
                <c:pt idx="9" formatCode="0">
                  <c:v>62750</c:v>
                </c:pt>
                <c:pt idx="10" formatCode="0">
                  <c:v>66500</c:v>
                </c:pt>
                <c:pt idx="11" formatCode="0">
                  <c:v>70250</c:v>
                </c:pt>
                <c:pt idx="12" formatCode="0">
                  <c:v>74000</c:v>
                </c:pt>
                <c:pt idx="13" formatCode="0">
                  <c:v>83000</c:v>
                </c:pt>
                <c:pt idx="14" formatCode="0">
                  <c:v>92000</c:v>
                </c:pt>
                <c:pt idx="15" formatCode="0">
                  <c:v>101000</c:v>
                </c:pt>
                <c:pt idx="16" formatCode="0">
                  <c:v>110000</c:v>
                </c:pt>
              </c:numCache>
            </c:numRef>
          </c:xVal>
          <c:yVal>
            <c:numRef>
              <c:f>'1100-58000L-F '!$B$8:$B$24</c:f>
              <c:numCache>
                <c:formatCode>0.00</c:formatCode>
                <c:ptCount val="17"/>
                <c:pt idx="0">
                  <c:v>287.7586</c:v>
                </c:pt>
                <c:pt idx="1">
                  <c:v>285.38573604830003</c:v>
                </c:pt>
                <c:pt idx="2">
                  <c:v>281.42003039560001</c:v>
                </c:pt>
                <c:pt idx="3">
                  <c:v>274.39599294550004</c:v>
                </c:pt>
                <c:pt idx="4">
                  <c:v>262.84813360159995</c:v>
                </c:pt>
                <c:pt idx="5">
                  <c:v>257.61601130270935</c:v>
                </c:pt>
                <c:pt idx="6">
                  <c:v>251.62975421584997</c:v>
                </c:pt>
                <c:pt idx="7">
                  <c:v>244.83129945274061</c:v>
                </c:pt>
                <c:pt idx="8">
                  <c:v>237.16258412510001</c:v>
                </c:pt>
                <c:pt idx="9">
                  <c:v>228.56554534464686</c:v>
                </c:pt>
                <c:pt idx="10">
                  <c:v>218.98212022310003</c:v>
                </c:pt>
                <c:pt idx="11">
                  <c:v>208.3542458721781</c:v>
                </c:pt>
                <c:pt idx="12">
                  <c:v>196.62385940359999</c:v>
                </c:pt>
                <c:pt idx="13">
                  <c:v>163.62523411549998</c:v>
                </c:pt>
                <c:pt idx="14">
                  <c:v>123.13903542559999</c:v>
                </c:pt>
                <c:pt idx="15">
                  <c:v>74.362601966300019</c:v>
                </c:pt>
                <c:pt idx="16">
                  <c:v>16.49327237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F-4ED2-8CCF-A2B50EC9AA1C}"/>
            </c:ext>
          </c:extLst>
        </c:ser>
        <c:ser>
          <c:idx val="1"/>
          <c:order val="1"/>
          <c:tx>
            <c:strRef>
              <c:f>'1100-58000L-F 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11000</c:v>
                </c:pt>
                <c:pt idx="2">
                  <c:v>22000</c:v>
                </c:pt>
                <c:pt idx="3">
                  <c:v>33000</c:v>
                </c:pt>
                <c:pt idx="4" formatCode="0">
                  <c:v>44000</c:v>
                </c:pt>
                <c:pt idx="5">
                  <c:v>47750</c:v>
                </c:pt>
                <c:pt idx="6">
                  <c:v>51500</c:v>
                </c:pt>
                <c:pt idx="7">
                  <c:v>55250</c:v>
                </c:pt>
                <c:pt idx="8" formatCode="0">
                  <c:v>59000</c:v>
                </c:pt>
                <c:pt idx="9" formatCode="0">
                  <c:v>62750</c:v>
                </c:pt>
                <c:pt idx="10" formatCode="0">
                  <c:v>66500</c:v>
                </c:pt>
                <c:pt idx="11" formatCode="0">
                  <c:v>70250</c:v>
                </c:pt>
                <c:pt idx="12" formatCode="0">
                  <c:v>74000</c:v>
                </c:pt>
                <c:pt idx="13" formatCode="0">
                  <c:v>83000</c:v>
                </c:pt>
                <c:pt idx="14" formatCode="0">
                  <c:v>92000</c:v>
                </c:pt>
                <c:pt idx="15" formatCode="0">
                  <c:v>101000</c:v>
                </c:pt>
                <c:pt idx="16" formatCode="0">
                  <c:v>110000</c:v>
                </c:pt>
              </c:numCache>
            </c:numRef>
          </c:xVal>
          <c:yVal>
            <c:numRef>
              <c:f>'1100-58000L-F 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DF-4ED2-8CCF-A2B50EC9AA1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'!$F$31:$F$32</c:f>
              <c:numCache>
                <c:formatCode>General</c:formatCode>
                <c:ptCount val="2"/>
                <c:pt idx="0">
                  <c:v>44000</c:v>
                </c:pt>
                <c:pt idx="1">
                  <c:v>44000</c:v>
                </c:pt>
              </c:numCache>
            </c:numRef>
          </c:xVal>
          <c:yVal>
            <c:numRef>
              <c:f>'1100-58000L-F '!$G$31:$G$32</c:f>
              <c:numCache>
                <c:formatCode>General</c:formatCode>
                <c:ptCount val="2"/>
                <c:pt idx="0">
                  <c:v>0</c:v>
                </c:pt>
                <c:pt idx="1">
                  <c:v>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DF-4ED2-8CCF-A2B50EC9AA1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'!$F$33:$F$34</c:f>
              <c:numCache>
                <c:formatCode>General</c:formatCode>
                <c:ptCount val="2"/>
                <c:pt idx="0">
                  <c:v>59000</c:v>
                </c:pt>
                <c:pt idx="1">
                  <c:v>59000</c:v>
                </c:pt>
              </c:numCache>
            </c:numRef>
          </c:xVal>
          <c:yVal>
            <c:numRef>
              <c:f>'1100-58000L-F '!$G$33:$G$34</c:f>
              <c:numCache>
                <c:formatCode>General</c:formatCode>
                <c:ptCount val="2"/>
                <c:pt idx="0">
                  <c:v>0</c:v>
                </c:pt>
                <c:pt idx="1">
                  <c:v>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DF-4ED2-8CCF-A2B50EC9AA1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'!$F$35:$F$36</c:f>
              <c:numCache>
                <c:formatCode>General</c:formatCode>
                <c:ptCount val="2"/>
                <c:pt idx="0">
                  <c:v>74000</c:v>
                </c:pt>
                <c:pt idx="1">
                  <c:v>74000</c:v>
                </c:pt>
              </c:numCache>
            </c:numRef>
          </c:xVal>
          <c:yVal>
            <c:numRef>
              <c:f>'1100-58000L-F '!$G$35:$G$36</c:f>
              <c:numCache>
                <c:formatCode>General</c:formatCode>
                <c:ptCount val="2"/>
                <c:pt idx="0">
                  <c:v>0</c:v>
                </c:pt>
                <c:pt idx="1">
                  <c:v>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DF-4ED2-8CCF-A2B50EC9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'1100-58000L-F 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'1100-58000L-F 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11000</c:v>
                </c:pt>
                <c:pt idx="2">
                  <c:v>22000</c:v>
                </c:pt>
                <c:pt idx="3">
                  <c:v>33000</c:v>
                </c:pt>
                <c:pt idx="4" formatCode="0">
                  <c:v>44000</c:v>
                </c:pt>
                <c:pt idx="5">
                  <c:v>47750</c:v>
                </c:pt>
                <c:pt idx="6">
                  <c:v>51500</c:v>
                </c:pt>
                <c:pt idx="7">
                  <c:v>55250</c:v>
                </c:pt>
                <c:pt idx="8" formatCode="0">
                  <c:v>59000</c:v>
                </c:pt>
                <c:pt idx="9" formatCode="0">
                  <c:v>62750</c:v>
                </c:pt>
                <c:pt idx="10" formatCode="0">
                  <c:v>66500</c:v>
                </c:pt>
                <c:pt idx="11" formatCode="0">
                  <c:v>70250</c:v>
                </c:pt>
                <c:pt idx="12" formatCode="0">
                  <c:v>74000</c:v>
                </c:pt>
                <c:pt idx="13" formatCode="0">
                  <c:v>83000</c:v>
                </c:pt>
                <c:pt idx="14" formatCode="0">
                  <c:v>92000</c:v>
                </c:pt>
                <c:pt idx="15" formatCode="0">
                  <c:v>101000</c:v>
                </c:pt>
                <c:pt idx="16" formatCode="0">
                  <c:v>110000</c:v>
                </c:pt>
              </c:numCache>
            </c:numRef>
          </c:xVal>
          <c:yVal>
            <c:numRef>
              <c:f>'1100-58000L-F '!$E$8:$E$24</c:f>
              <c:numCache>
                <c:formatCode>0.0</c:formatCode>
                <c:ptCount val="17"/>
                <c:pt idx="0">
                  <c:v>65.73</c:v>
                </c:pt>
                <c:pt idx="1">
                  <c:v>68.923727660491394</c:v>
                </c:pt>
                <c:pt idx="2">
                  <c:v>76.006562569324487</c:v>
                </c:pt>
                <c:pt idx="3">
                  <c:v>88.003286153107751</c:v>
                </c:pt>
                <c:pt idx="4">
                  <c:v>102.62017697998337</c:v>
                </c:pt>
                <c:pt idx="5">
                  <c:v>107.54537471616284</c:v>
                </c:pt>
                <c:pt idx="6">
                  <c:v>112.19000787656617</c:v>
                </c:pt>
                <c:pt idx="7">
                  <c:v>116.41928895285434</c:v>
                </c:pt>
                <c:pt idx="8">
                  <c:v>120.12270753287008</c:v>
                </c:pt>
                <c:pt idx="9">
                  <c:v>123.22281415352069</c:v>
                </c:pt>
                <c:pt idx="10">
                  <c:v>125.68400415365943</c:v>
                </c:pt>
                <c:pt idx="11">
                  <c:v>127.5213015269683</c:v>
                </c:pt>
                <c:pt idx="12">
                  <c:v>128.80914277483927</c:v>
                </c:pt>
                <c:pt idx="13">
                  <c:v>130.67439493528036</c:v>
                </c:pt>
                <c:pt idx="14">
                  <c:v>134.29758207374834</c:v>
                </c:pt>
                <c:pt idx="15">
                  <c:v>146.85750068230186</c:v>
                </c:pt>
                <c:pt idx="16">
                  <c:v>179.48581633900017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2-4378-BF4F-92FCDB354C62}"/>
            </c:ext>
          </c:extLst>
        </c:ser>
        <c:ser>
          <c:idx val="0"/>
          <c:order val="1"/>
          <c:tx>
            <c:strRef>
              <c:f>'1100-58000L-F 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11000</c:v>
                </c:pt>
                <c:pt idx="2">
                  <c:v>22000</c:v>
                </c:pt>
                <c:pt idx="3">
                  <c:v>33000</c:v>
                </c:pt>
                <c:pt idx="4" formatCode="0">
                  <c:v>44000</c:v>
                </c:pt>
                <c:pt idx="5">
                  <c:v>47750</c:v>
                </c:pt>
                <c:pt idx="6">
                  <c:v>51500</c:v>
                </c:pt>
                <c:pt idx="7">
                  <c:v>55250</c:v>
                </c:pt>
                <c:pt idx="8" formatCode="0">
                  <c:v>59000</c:v>
                </c:pt>
                <c:pt idx="9" formatCode="0">
                  <c:v>62750</c:v>
                </c:pt>
                <c:pt idx="10" formatCode="0">
                  <c:v>66500</c:v>
                </c:pt>
                <c:pt idx="11" formatCode="0">
                  <c:v>70250</c:v>
                </c:pt>
                <c:pt idx="12" formatCode="0">
                  <c:v>74000</c:v>
                </c:pt>
                <c:pt idx="13" formatCode="0">
                  <c:v>83000</c:v>
                </c:pt>
                <c:pt idx="14" formatCode="0">
                  <c:v>92000</c:v>
                </c:pt>
                <c:pt idx="15" formatCode="0">
                  <c:v>101000</c:v>
                </c:pt>
                <c:pt idx="16" formatCode="0">
                  <c:v>110000</c:v>
                </c:pt>
              </c:numCache>
            </c:numRef>
          </c:xVal>
          <c:yVal>
            <c:numRef>
              <c:f>'1100-58000L-F 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82-4378-BF4F-92FCDB354C6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'!$H$31:$H$32</c:f>
              <c:numCache>
                <c:formatCode>General</c:formatCode>
                <c:ptCount val="2"/>
                <c:pt idx="0">
                  <c:v>44000</c:v>
                </c:pt>
                <c:pt idx="1">
                  <c:v>44000</c:v>
                </c:pt>
              </c:numCache>
            </c:numRef>
          </c:xVal>
          <c:yVal>
            <c:numRef>
              <c:f>'1100-58000L-F '!$I$31:$I$32</c:f>
              <c:numCache>
                <c:formatCode>General</c:formatCode>
                <c:ptCount val="2"/>
                <c:pt idx="0">
                  <c:v>0</c:v>
                </c:pt>
                <c:pt idx="1">
                  <c:v>179.49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82-4378-BF4F-92FCDB354C6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'!$F$33:$F$34</c:f>
              <c:numCache>
                <c:formatCode>General</c:formatCode>
                <c:ptCount val="2"/>
                <c:pt idx="0">
                  <c:v>59000</c:v>
                </c:pt>
                <c:pt idx="1">
                  <c:v>59000</c:v>
                </c:pt>
              </c:numCache>
            </c:numRef>
          </c:xVal>
          <c:yVal>
            <c:numRef>
              <c:f>'1100-58000L-F '!$I$33:$I$34</c:f>
              <c:numCache>
                <c:formatCode>General</c:formatCode>
                <c:ptCount val="2"/>
                <c:pt idx="0">
                  <c:v>0</c:v>
                </c:pt>
                <c:pt idx="1">
                  <c:v>179.49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82-4378-BF4F-92FCDB354C6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'1100-58000L-F '!$F$35:$F$36</c:f>
              <c:numCache>
                <c:formatCode>General</c:formatCode>
                <c:ptCount val="2"/>
                <c:pt idx="0">
                  <c:v>74000</c:v>
                </c:pt>
                <c:pt idx="1">
                  <c:v>74000</c:v>
                </c:pt>
              </c:numCache>
            </c:numRef>
          </c:xVal>
          <c:yVal>
            <c:numRef>
              <c:f>'1100-58000L-F '!$I$35:$I$36</c:f>
              <c:numCache>
                <c:formatCode>General</c:formatCode>
                <c:ptCount val="2"/>
                <c:pt idx="0">
                  <c:v>0</c:v>
                </c:pt>
                <c:pt idx="1">
                  <c:v>179.49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82-4378-BF4F-92FCDB35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'1100-53000L-F'!$B$6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9500</c:v>
                </c:pt>
                <c:pt idx="2">
                  <c:v>19000</c:v>
                </c:pt>
                <c:pt idx="3">
                  <c:v>28500</c:v>
                </c:pt>
                <c:pt idx="4" formatCode="0">
                  <c:v>38000</c:v>
                </c:pt>
                <c:pt idx="5">
                  <c:v>41750</c:v>
                </c:pt>
                <c:pt idx="6">
                  <c:v>45500</c:v>
                </c:pt>
                <c:pt idx="7">
                  <c:v>49250</c:v>
                </c:pt>
                <c:pt idx="8" formatCode="0">
                  <c:v>53000</c:v>
                </c:pt>
                <c:pt idx="9" formatCode="0">
                  <c:v>56750</c:v>
                </c:pt>
                <c:pt idx="10" formatCode="0">
                  <c:v>60500</c:v>
                </c:pt>
                <c:pt idx="11" formatCode="0">
                  <c:v>64250</c:v>
                </c:pt>
                <c:pt idx="12" formatCode="0">
                  <c:v>68000</c:v>
                </c:pt>
                <c:pt idx="13" formatCode="0">
                  <c:v>74750</c:v>
                </c:pt>
                <c:pt idx="14" formatCode="0">
                  <c:v>81500</c:v>
                </c:pt>
                <c:pt idx="15" formatCode="0">
                  <c:v>88250</c:v>
                </c:pt>
                <c:pt idx="16" formatCode="0">
                  <c:v>95000</c:v>
                </c:pt>
              </c:numCache>
            </c:numRef>
          </c:xVal>
          <c:yVal>
            <c:numRef>
              <c:f>'1100-53000L-F'!$B$8:$B$24</c:f>
              <c:numCache>
                <c:formatCode>0.00</c:formatCode>
                <c:ptCount val="17"/>
                <c:pt idx="0">
                  <c:v>256.07740000000001</c:v>
                </c:pt>
                <c:pt idx="1">
                  <c:v>248.90522826081028</c:v>
                </c:pt>
                <c:pt idx="2">
                  <c:v>247.47583884796398</c:v>
                </c:pt>
                <c:pt idx="3">
                  <c:v>245.86748901438025</c:v>
                </c:pt>
                <c:pt idx="4">
                  <c:v>239.83881140742403</c:v>
                </c:pt>
                <c:pt idx="5">
                  <c:v>235.62363432541784</c:v>
                </c:pt>
                <c:pt idx="6">
                  <c:v>230.21678605017027</c:v>
                </c:pt>
                <c:pt idx="7">
                  <c:v>223.57362218440787</c:v>
                </c:pt>
                <c:pt idx="8">
                  <c:v>215.69029615140406</c:v>
                </c:pt>
                <c:pt idx="9">
                  <c:v>206.60375919497909</c:v>
                </c:pt>
                <c:pt idx="10">
                  <c:v>196.39176037950028</c:v>
                </c:pt>
                <c:pt idx="11">
                  <c:v>185.17284658988163</c:v>
                </c:pt>
                <c:pt idx="12">
                  <c:v>173.10636253158395</c:v>
                </c:pt>
                <c:pt idx="13">
                  <c:v>149.91571442123166</c:v>
                </c:pt>
                <c:pt idx="14">
                  <c:v>126.15241220337043</c:v>
                </c:pt>
                <c:pt idx="15">
                  <c:v>103.74507233585166</c:v>
                </c:pt>
                <c:pt idx="16">
                  <c:v>85.050590477500009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D-4B35-AB8D-004D9E222375}"/>
            </c:ext>
          </c:extLst>
        </c:ser>
        <c:ser>
          <c:idx val="1"/>
          <c:order val="1"/>
          <c:tx>
            <c:strRef>
              <c:f>'1100-53000L-F'!$C$6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9500</c:v>
                </c:pt>
                <c:pt idx="2">
                  <c:v>19000</c:v>
                </c:pt>
                <c:pt idx="3">
                  <c:v>28500</c:v>
                </c:pt>
                <c:pt idx="4" formatCode="0">
                  <c:v>38000</c:v>
                </c:pt>
                <c:pt idx="5">
                  <c:v>41750</c:v>
                </c:pt>
                <c:pt idx="6">
                  <c:v>45500</c:v>
                </c:pt>
                <c:pt idx="7">
                  <c:v>49250</c:v>
                </c:pt>
                <c:pt idx="8" formatCode="0">
                  <c:v>53000</c:v>
                </c:pt>
                <c:pt idx="9" formatCode="0">
                  <c:v>56750</c:v>
                </c:pt>
                <c:pt idx="10" formatCode="0">
                  <c:v>60500</c:v>
                </c:pt>
                <c:pt idx="11" formatCode="0">
                  <c:v>64250</c:v>
                </c:pt>
                <c:pt idx="12" formatCode="0">
                  <c:v>68000</c:v>
                </c:pt>
                <c:pt idx="13" formatCode="0">
                  <c:v>74750</c:v>
                </c:pt>
                <c:pt idx="14" formatCode="0">
                  <c:v>81500</c:v>
                </c:pt>
                <c:pt idx="15" formatCode="0">
                  <c:v>88250</c:v>
                </c:pt>
                <c:pt idx="16" formatCode="0">
                  <c:v>95000</c:v>
                </c:pt>
              </c:numCache>
            </c:numRef>
          </c:xVal>
          <c:yVal>
            <c:numRef>
              <c:f>'1100-53000L-F'!$C$8:$C$24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BD-4B35-AB8D-004D9E22237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'1100-53000L-F'!$F$31:$F$32</c:f>
              <c:numCache>
                <c:formatCode>General</c:formatCode>
                <c:ptCount val="2"/>
                <c:pt idx="0">
                  <c:v>38000</c:v>
                </c:pt>
                <c:pt idx="1">
                  <c:v>38000</c:v>
                </c:pt>
              </c:numCache>
            </c:numRef>
          </c:xVal>
          <c:yVal>
            <c:numRef>
              <c:f>'1100-53000L-F'!$G$31:$G$32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BD-4B35-AB8D-004D9E222375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'1100-53000L-F'!$F$33:$F$34</c:f>
              <c:numCache>
                <c:formatCode>General</c:formatCode>
                <c:ptCount val="2"/>
                <c:pt idx="0">
                  <c:v>53000</c:v>
                </c:pt>
                <c:pt idx="1">
                  <c:v>53000</c:v>
                </c:pt>
              </c:numCache>
            </c:numRef>
          </c:xVal>
          <c:yVal>
            <c:numRef>
              <c:f>'1100-53000L-F'!$G$33:$G$34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BD-4B35-AB8D-004D9E22237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'1100-53000L-F'!$F$35:$F$36</c:f>
              <c:numCache>
                <c:formatCode>General</c:formatCode>
                <c:ptCount val="2"/>
                <c:pt idx="0">
                  <c:v>68000</c:v>
                </c:pt>
                <c:pt idx="1">
                  <c:v>68000</c:v>
                </c:pt>
              </c:numCache>
            </c:numRef>
          </c:xVal>
          <c:yVal>
            <c:numRef>
              <c:f>'1100-53000L-F'!$G$35:$G$36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BD-4B35-AB8D-004D9E22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'1100-53000L-F'!$E$6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9500</c:v>
                </c:pt>
                <c:pt idx="2">
                  <c:v>19000</c:v>
                </c:pt>
                <c:pt idx="3">
                  <c:v>28500</c:v>
                </c:pt>
                <c:pt idx="4" formatCode="0">
                  <c:v>38000</c:v>
                </c:pt>
                <c:pt idx="5">
                  <c:v>41750</c:v>
                </c:pt>
                <c:pt idx="6">
                  <c:v>45500</c:v>
                </c:pt>
                <c:pt idx="7">
                  <c:v>49250</c:v>
                </c:pt>
                <c:pt idx="8" formatCode="0">
                  <c:v>53000</c:v>
                </c:pt>
                <c:pt idx="9" formatCode="0">
                  <c:v>56750</c:v>
                </c:pt>
                <c:pt idx="10" formatCode="0">
                  <c:v>60500</c:v>
                </c:pt>
                <c:pt idx="11" formatCode="0">
                  <c:v>64250</c:v>
                </c:pt>
                <c:pt idx="12" formatCode="0">
                  <c:v>68000</c:v>
                </c:pt>
                <c:pt idx="13" formatCode="0">
                  <c:v>74750</c:v>
                </c:pt>
                <c:pt idx="14" formatCode="0">
                  <c:v>81500</c:v>
                </c:pt>
                <c:pt idx="15" formatCode="0">
                  <c:v>88250</c:v>
                </c:pt>
                <c:pt idx="16" formatCode="0">
                  <c:v>95000</c:v>
                </c:pt>
              </c:numCache>
            </c:numRef>
          </c:xVal>
          <c:yVal>
            <c:numRef>
              <c:f>'1100-53000L-F'!$E$8:$E$24</c:f>
              <c:numCache>
                <c:formatCode>0.0</c:formatCode>
                <c:ptCount val="17"/>
                <c:pt idx="0">
                  <c:v>57.991660000000003</c:v>
                </c:pt>
                <c:pt idx="1">
                  <c:v>60.414788959575816</c:v>
                </c:pt>
                <c:pt idx="2">
                  <c:v>65.831601433275793</c:v>
                </c:pt>
                <c:pt idx="3">
                  <c:v>74.642593430114658</c:v>
                </c:pt>
                <c:pt idx="4">
                  <c:v>85.440760622025593</c:v>
                </c:pt>
                <c:pt idx="5">
                  <c:v>89.762093985502915</c:v>
                </c:pt>
                <c:pt idx="6">
                  <c:v>93.89549581508075</c:v>
                </c:pt>
                <c:pt idx="7">
                  <c:v>97.707498355281359</c:v>
                </c:pt>
                <c:pt idx="8">
                  <c:v>101.08608420339058</c:v>
                </c:pt>
                <c:pt idx="9">
                  <c:v>103.94993177720707</c:v>
                </c:pt>
                <c:pt idx="10">
                  <c:v>106.25766078279102</c:v>
                </c:pt>
                <c:pt idx="11">
                  <c:v>108.01707768221355</c:v>
                </c:pt>
                <c:pt idx="12">
                  <c:v>109.29442116130559</c:v>
                </c:pt>
                <c:pt idx="13">
                  <c:v>110.85514713351168</c:v>
                </c:pt>
                <c:pt idx="14">
                  <c:v>112.77362489452952</c:v>
                </c:pt>
                <c:pt idx="15">
                  <c:v>117.47131988240369</c:v>
                </c:pt>
                <c:pt idx="16">
                  <c:v>128.52660489187485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9D-4B44-9A2D-1FEF5BA2B067}"/>
            </c:ext>
          </c:extLst>
        </c:ser>
        <c:ser>
          <c:idx val="0"/>
          <c:order val="1"/>
          <c:tx>
            <c:strRef>
              <c:f>'1100-53000L-F'!$F$6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9500</c:v>
                </c:pt>
                <c:pt idx="2">
                  <c:v>19000</c:v>
                </c:pt>
                <c:pt idx="3">
                  <c:v>28500</c:v>
                </c:pt>
                <c:pt idx="4" formatCode="0">
                  <c:v>38000</c:v>
                </c:pt>
                <c:pt idx="5">
                  <c:v>41750</c:v>
                </c:pt>
                <c:pt idx="6">
                  <c:v>45500</c:v>
                </c:pt>
                <c:pt idx="7">
                  <c:v>49250</c:v>
                </c:pt>
                <c:pt idx="8" formatCode="0">
                  <c:v>53000</c:v>
                </c:pt>
                <c:pt idx="9" formatCode="0">
                  <c:v>56750</c:v>
                </c:pt>
                <c:pt idx="10" formatCode="0">
                  <c:v>60500</c:v>
                </c:pt>
                <c:pt idx="11" formatCode="0">
                  <c:v>64250</c:v>
                </c:pt>
                <c:pt idx="12" formatCode="0">
                  <c:v>68000</c:v>
                </c:pt>
                <c:pt idx="13" formatCode="0">
                  <c:v>74750</c:v>
                </c:pt>
                <c:pt idx="14" formatCode="0">
                  <c:v>81500</c:v>
                </c:pt>
                <c:pt idx="15" formatCode="0">
                  <c:v>88250</c:v>
                </c:pt>
                <c:pt idx="16" formatCode="0">
                  <c:v>95000</c:v>
                </c:pt>
              </c:numCache>
            </c:numRef>
          </c:xVal>
          <c:yVal>
            <c:numRef>
              <c:f>'1100-53000L-F'!$F$8:$F$24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9D-4B44-9A2D-1FEF5BA2B06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'1100-53000L-F'!$H$31:$H$32</c:f>
              <c:numCache>
                <c:formatCode>General</c:formatCode>
                <c:ptCount val="2"/>
                <c:pt idx="0">
                  <c:v>38000</c:v>
                </c:pt>
                <c:pt idx="1">
                  <c:v>38000</c:v>
                </c:pt>
              </c:numCache>
            </c:numRef>
          </c:xVal>
          <c:yVal>
            <c:numRef>
              <c:f>'1100-53000L-F'!$I$31:$I$32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128.53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9D-4B44-9A2D-1FEF5BA2B06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'1100-53000L-F'!$F$33:$F$34</c:f>
              <c:numCache>
                <c:formatCode>General</c:formatCode>
                <c:ptCount val="2"/>
                <c:pt idx="0">
                  <c:v>53000</c:v>
                </c:pt>
                <c:pt idx="1">
                  <c:v>53000</c:v>
                </c:pt>
              </c:numCache>
            </c:numRef>
          </c:xVal>
          <c:yVal>
            <c:numRef>
              <c:f>'1100-53000L-F'!$I$33:$I$34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128.53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9D-4B44-9A2D-1FEF5BA2B06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'1100-53000L-F'!$F$35:$F$36</c:f>
              <c:numCache>
                <c:formatCode>General</c:formatCode>
                <c:ptCount val="2"/>
                <c:pt idx="0">
                  <c:v>68000</c:v>
                </c:pt>
                <c:pt idx="1">
                  <c:v>68000</c:v>
                </c:pt>
              </c:numCache>
            </c:numRef>
          </c:xVal>
          <c:yVal>
            <c:numRef>
              <c:f>'1100-53000L-F'!$I$35:$I$36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128.53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9D-4B44-9A2D-1FEF5BA2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'1100-51000L-F'!$B$6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'1100-51000L-F'!$A$8:$A$24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9000</c:v>
                </c:pt>
                <c:pt idx="2">
                  <c:v>18000</c:v>
                </c:pt>
                <c:pt idx="3">
                  <c:v>27000</c:v>
                </c:pt>
                <c:pt idx="4" formatCode="0">
                  <c:v>36000</c:v>
                </c:pt>
                <c:pt idx="5">
                  <c:v>39750</c:v>
                </c:pt>
                <c:pt idx="6">
                  <c:v>43500</c:v>
                </c:pt>
                <c:pt idx="7">
                  <c:v>47250</c:v>
                </c:pt>
                <c:pt idx="8" formatCode="0">
                  <c:v>51000</c:v>
                </c:pt>
                <c:pt idx="9" formatCode="0">
                  <c:v>54750</c:v>
                </c:pt>
                <c:pt idx="10" formatCode="0">
                  <c:v>58500</c:v>
                </c:pt>
                <c:pt idx="11" formatCode="0">
                  <c:v>62250</c:v>
                </c:pt>
                <c:pt idx="12" formatCode="0">
                  <c:v>66000</c:v>
                </c:pt>
                <c:pt idx="13" formatCode="0">
                  <c:v>73250</c:v>
                </c:pt>
                <c:pt idx="14" formatCode="0">
                  <c:v>80500</c:v>
                </c:pt>
                <c:pt idx="15" formatCode="0">
                  <c:v>87750</c:v>
                </c:pt>
                <c:pt idx="16" formatCode="0">
                  <c:v>95000</c:v>
                </c:pt>
              </c:numCache>
            </c:numRef>
          </c:xVal>
          <c:yVal>
            <c:numRef>
              <c:f>'1100-51000L-F'!$B$8:$B$24</c:f>
              <c:numCache>
                <c:formatCode>0.00</c:formatCode>
                <c:ptCount val="17"/>
                <c:pt idx="0">
                  <c:v>229.3057</c:v>
                </c:pt>
                <c:pt idx="1">
                  <c:v>225.85669389462697</c:v>
                </c:pt>
                <c:pt idx="2">
                  <c:v>225.15480098603203</c:v>
                </c:pt>
                <c:pt idx="3">
                  <c:v>223.14452361078702</c:v>
                </c:pt>
                <c:pt idx="4">
                  <c:v>216.88610787251199</c:v>
                </c:pt>
                <c:pt idx="5">
                  <c:v>212.5522989422829</c:v>
                </c:pt>
                <c:pt idx="6">
                  <c:v>207.07618274500166</c:v>
                </c:pt>
                <c:pt idx="7">
                  <c:v>200.41661356369758</c:v>
                </c:pt>
                <c:pt idx="8">
                  <c:v>192.56607511110701</c:v>
                </c:pt>
                <c:pt idx="9">
                  <c:v>183.55068052967323</c:v>
                </c:pt>
                <c:pt idx="10">
                  <c:v>173.43017239154665</c:v>
                </c:pt>
                <c:pt idx="11">
                  <c:v>162.29792269858484</c:v>
                </c:pt>
                <c:pt idx="12">
                  <c:v>150.28093288235198</c:v>
                </c:pt>
                <c:pt idx="13">
                  <c:v>125.16571056661454</c:v>
                </c:pt>
                <c:pt idx="14">
                  <c:v>98.889812357461665</c:v>
                </c:pt>
                <c:pt idx="15">
                  <c:v>73.440279980337948</c:v>
                </c:pt>
                <c:pt idx="16">
                  <c:v>51.273991341874989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5-42B2-A730-5BCF03992990}"/>
            </c:ext>
          </c:extLst>
        </c:ser>
        <c:ser>
          <c:idx val="1"/>
          <c:order val="1"/>
          <c:tx>
            <c:strRef>
              <c:f>'1100-51000L-F'!$C$6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9000</c:v>
                </c:pt>
                <c:pt idx="2">
                  <c:v>18000</c:v>
                </c:pt>
                <c:pt idx="3">
                  <c:v>27000</c:v>
                </c:pt>
                <c:pt idx="4" formatCode="0">
                  <c:v>36000</c:v>
                </c:pt>
                <c:pt idx="5">
                  <c:v>39750</c:v>
                </c:pt>
                <c:pt idx="6">
                  <c:v>43500</c:v>
                </c:pt>
                <c:pt idx="7">
                  <c:v>47250</c:v>
                </c:pt>
                <c:pt idx="8" formatCode="0">
                  <c:v>51000</c:v>
                </c:pt>
                <c:pt idx="9" formatCode="0">
                  <c:v>54750</c:v>
                </c:pt>
                <c:pt idx="10" formatCode="0">
                  <c:v>58500</c:v>
                </c:pt>
                <c:pt idx="11" formatCode="0">
                  <c:v>62250</c:v>
                </c:pt>
                <c:pt idx="12" formatCode="0">
                  <c:v>66000</c:v>
                </c:pt>
                <c:pt idx="13" formatCode="0">
                  <c:v>73250</c:v>
                </c:pt>
                <c:pt idx="14" formatCode="0">
                  <c:v>80500</c:v>
                </c:pt>
                <c:pt idx="15" formatCode="0">
                  <c:v>87750</c:v>
                </c:pt>
                <c:pt idx="16" formatCode="0">
                  <c:v>95000</c:v>
                </c:pt>
              </c:numCache>
            </c:numRef>
          </c:xVal>
          <c:yVal>
            <c:numRef>
              <c:f>'1100-51000L-F'!$C$8:$C$24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35-42B2-A730-5BCF0399299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'1100-51000L-F'!$F$31:$F$32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'1100-51000L-F'!$G$31:$G$32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35-42B2-A730-5BCF0399299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'1100-51000L-F'!$F$33:$F$34</c:f>
              <c:numCache>
                <c:formatCode>General</c:formatCode>
                <c:ptCount val="2"/>
                <c:pt idx="0">
                  <c:v>51000</c:v>
                </c:pt>
                <c:pt idx="1">
                  <c:v>51000</c:v>
                </c:pt>
              </c:numCache>
            </c:numRef>
          </c:xVal>
          <c:yVal>
            <c:numRef>
              <c:f>'1100-51000L-F'!$G$33:$G$34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35-42B2-A730-5BCF0399299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'1100-51000L-F'!$F$35:$F$36</c:f>
              <c:numCache>
                <c:formatCode>General</c:formatCode>
                <c:ptCount val="2"/>
                <c:pt idx="0">
                  <c:v>66000</c:v>
                </c:pt>
                <c:pt idx="1">
                  <c:v>66000</c:v>
                </c:pt>
              </c:numCache>
            </c:numRef>
          </c:xVal>
          <c:yVal>
            <c:numRef>
              <c:f>'1100-51000L-F'!$G$35:$G$36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35-42B2-A730-5BCF03992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'1100-51000L-F'!$E$6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'1100-51000L-F'!$A$8:$A$24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9000</c:v>
                </c:pt>
                <c:pt idx="2">
                  <c:v>18000</c:v>
                </c:pt>
                <c:pt idx="3">
                  <c:v>27000</c:v>
                </c:pt>
                <c:pt idx="4" formatCode="0">
                  <c:v>36000</c:v>
                </c:pt>
                <c:pt idx="5">
                  <c:v>39750</c:v>
                </c:pt>
                <c:pt idx="6">
                  <c:v>43500</c:v>
                </c:pt>
                <c:pt idx="7">
                  <c:v>47250</c:v>
                </c:pt>
                <c:pt idx="8" formatCode="0">
                  <c:v>51000</c:v>
                </c:pt>
                <c:pt idx="9" formatCode="0">
                  <c:v>54750</c:v>
                </c:pt>
                <c:pt idx="10" formatCode="0">
                  <c:v>58500</c:v>
                </c:pt>
                <c:pt idx="11" formatCode="0">
                  <c:v>62250</c:v>
                </c:pt>
                <c:pt idx="12" formatCode="0">
                  <c:v>66000</c:v>
                </c:pt>
                <c:pt idx="13" formatCode="0">
                  <c:v>73250</c:v>
                </c:pt>
                <c:pt idx="14" formatCode="0">
                  <c:v>80500</c:v>
                </c:pt>
                <c:pt idx="15" formatCode="0">
                  <c:v>87750</c:v>
                </c:pt>
                <c:pt idx="16" formatCode="0">
                  <c:v>95000</c:v>
                </c:pt>
              </c:numCache>
            </c:numRef>
          </c:xVal>
          <c:yVal>
            <c:numRef>
              <c:f>'1100-51000L-F'!$E$8:$E$24</c:f>
              <c:numCache>
                <c:formatCode>0.0</c:formatCode>
                <c:ptCount val="17"/>
                <c:pt idx="0">
                  <c:v>50.264060000000001</c:v>
                </c:pt>
                <c:pt idx="1">
                  <c:v>51.383230945087902</c:v>
                </c:pt>
                <c:pt idx="2">
                  <c:v>57.86179858169313</c:v>
                </c:pt>
                <c:pt idx="3">
                  <c:v>66.48817396652214</c:v>
                </c:pt>
                <c:pt idx="4">
                  <c:v>75.221837860259839</c:v>
                </c:pt>
                <c:pt idx="5">
                  <c:v>78.594524055825985</c:v>
                </c:pt>
                <c:pt idx="6">
                  <c:v>81.730523485253727</c:v>
                </c:pt>
                <c:pt idx="7">
                  <c:v>84.596485497227249</c:v>
                </c:pt>
                <c:pt idx="8">
                  <c:v>87.170224938389069</c:v>
                </c:pt>
                <c:pt idx="9">
                  <c:v>89.437173403231796</c:v>
                </c:pt>
                <c:pt idx="10">
                  <c:v>91.386830483989002</c:v>
                </c:pt>
                <c:pt idx="11">
                  <c:v>93.009215020526938</c:v>
                </c:pt>
                <c:pt idx="12">
                  <c:v>94.291316350235888</c:v>
                </c:pt>
                <c:pt idx="13">
                  <c:v>95.72358355901784</c:v>
                </c:pt>
                <c:pt idx="14">
                  <c:v>95.535650898396113</c:v>
                </c:pt>
                <c:pt idx="15">
                  <c:v>93.223738563310661</c:v>
                </c:pt>
                <c:pt idx="16">
                  <c:v>87.950875066906349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F-41F2-A821-EEB2F8015698}"/>
            </c:ext>
          </c:extLst>
        </c:ser>
        <c:ser>
          <c:idx val="0"/>
          <c:order val="1"/>
          <c:tx>
            <c:strRef>
              <c:f>'1100-51000L-F'!$F$6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9000</c:v>
                </c:pt>
                <c:pt idx="2">
                  <c:v>18000</c:v>
                </c:pt>
                <c:pt idx="3">
                  <c:v>27000</c:v>
                </c:pt>
                <c:pt idx="4" formatCode="0">
                  <c:v>36000</c:v>
                </c:pt>
                <c:pt idx="5">
                  <c:v>39750</c:v>
                </c:pt>
                <c:pt idx="6">
                  <c:v>43500</c:v>
                </c:pt>
                <c:pt idx="7">
                  <c:v>47250</c:v>
                </c:pt>
                <c:pt idx="8" formatCode="0">
                  <c:v>51000</c:v>
                </c:pt>
                <c:pt idx="9" formatCode="0">
                  <c:v>54750</c:v>
                </c:pt>
                <c:pt idx="10" formatCode="0">
                  <c:v>58500</c:v>
                </c:pt>
                <c:pt idx="11" formatCode="0">
                  <c:v>62250</c:v>
                </c:pt>
                <c:pt idx="12" formatCode="0">
                  <c:v>66000</c:v>
                </c:pt>
                <c:pt idx="13" formatCode="0">
                  <c:v>73250</c:v>
                </c:pt>
                <c:pt idx="14" formatCode="0">
                  <c:v>80500</c:v>
                </c:pt>
                <c:pt idx="15" formatCode="0">
                  <c:v>87750</c:v>
                </c:pt>
                <c:pt idx="16" formatCode="0">
                  <c:v>95000</c:v>
                </c:pt>
              </c:numCache>
            </c:numRef>
          </c:xVal>
          <c:yVal>
            <c:numRef>
              <c:f>'1100-51000L-F'!$F$8:$F$24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F-41F2-A821-EEB2F8015698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'1100-51000L-F'!$H$31:$H$32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'1100-51000L-F'!$I$31:$I$32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95.72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F-41F2-A821-EEB2F8015698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'1100-51000L-F'!$F$33:$F$34</c:f>
              <c:numCache>
                <c:formatCode>General</c:formatCode>
                <c:ptCount val="2"/>
                <c:pt idx="0">
                  <c:v>51000</c:v>
                </c:pt>
                <c:pt idx="1">
                  <c:v>51000</c:v>
                </c:pt>
              </c:numCache>
            </c:numRef>
          </c:xVal>
          <c:yVal>
            <c:numRef>
              <c:f>'1100-51000L-F'!$I$33:$I$34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95.72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F-41F2-A821-EEB2F8015698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'1100-51000L-F'!$F$35:$F$36</c:f>
              <c:numCache>
                <c:formatCode>General</c:formatCode>
                <c:ptCount val="2"/>
                <c:pt idx="0">
                  <c:v>66000</c:v>
                </c:pt>
                <c:pt idx="1">
                  <c:v>66000</c:v>
                </c:pt>
              </c:numCache>
            </c:numRef>
          </c:xVal>
          <c:yVal>
            <c:numRef>
              <c:f>'1100-51000L-F'!$I$35:$I$36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95.72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F-41F2-A821-EEB2F801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1100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strRef>
              <c:f>'1100-60000L-F'!$C$2</c:f>
              <c:strCache>
                <c:ptCount val="1"/>
                <c:pt idx="0">
                  <c:v>1100-60000L-F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16-499D-8A07-076072EE04D8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1100-60000L-F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16-499D-8A07-076072EE0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'1100-60000L-F'!$A$12:$A$20</c:f>
              <c:numCache>
                <c:formatCode>General</c:formatCode>
                <c:ptCount val="9"/>
                <c:pt idx="0" formatCode="0">
                  <c:v>45000</c:v>
                </c:pt>
                <c:pt idx="1">
                  <c:v>48750</c:v>
                </c:pt>
                <c:pt idx="2">
                  <c:v>52500</c:v>
                </c:pt>
                <c:pt idx="3">
                  <c:v>56250</c:v>
                </c:pt>
                <c:pt idx="4" formatCode="0">
                  <c:v>60000</c:v>
                </c:pt>
                <c:pt idx="5" formatCode="0">
                  <c:v>63750</c:v>
                </c:pt>
                <c:pt idx="6" formatCode="0">
                  <c:v>67500</c:v>
                </c:pt>
                <c:pt idx="7" formatCode="0">
                  <c:v>71250</c:v>
                </c:pt>
                <c:pt idx="8" formatCode="0">
                  <c:v>75000</c:v>
                </c:pt>
              </c:numCache>
            </c:numRef>
          </c:xVal>
          <c:yVal>
            <c:numRef>
              <c:f>'1100-60000L-F'!$B$12:$B$20</c:f>
              <c:numCache>
                <c:formatCode>0.00</c:formatCode>
                <c:ptCount val="9"/>
                <c:pt idx="0">
                  <c:v>282.11810220000001</c:v>
                </c:pt>
                <c:pt idx="1">
                  <c:v>277.07842071562499</c:v>
                </c:pt>
                <c:pt idx="2">
                  <c:v>271.29420067500001</c:v>
                </c:pt>
                <c:pt idx="3">
                  <c:v>264.69484804687499</c:v>
                </c:pt>
                <c:pt idx="4">
                  <c:v>257.20976880000001</c:v>
                </c:pt>
                <c:pt idx="5">
                  <c:v>248.76836890312501</c:v>
                </c:pt>
                <c:pt idx="6">
                  <c:v>239.30005432500002</c:v>
                </c:pt>
                <c:pt idx="7">
                  <c:v>228.734231034375</c:v>
                </c:pt>
                <c:pt idx="8">
                  <c:v>217.000305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16-499D-8A07-076072EE04D8}"/>
            </c:ext>
          </c:extLst>
        </c:ser>
        <c:ser>
          <c:idx val="0"/>
          <c:order val="2"/>
          <c:tx>
            <c:strRef>
              <c:f>'1100-58000L-F '!$C$2</c:f>
              <c:strCache>
                <c:ptCount val="1"/>
                <c:pt idx="0">
                  <c:v>1100-58000L-F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1100-58000L-F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16-499D-8A07-076072EE04D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'1100-58000L-F '!$A$12:$A$20</c:f>
              <c:numCache>
                <c:formatCode>General</c:formatCode>
                <c:ptCount val="9"/>
                <c:pt idx="0" formatCode="0">
                  <c:v>44000</c:v>
                </c:pt>
                <c:pt idx="1">
                  <c:v>47750</c:v>
                </c:pt>
                <c:pt idx="2">
                  <c:v>51500</c:v>
                </c:pt>
                <c:pt idx="3">
                  <c:v>55250</c:v>
                </c:pt>
                <c:pt idx="4" formatCode="0">
                  <c:v>59000</c:v>
                </c:pt>
                <c:pt idx="5" formatCode="0">
                  <c:v>62750</c:v>
                </c:pt>
                <c:pt idx="6" formatCode="0">
                  <c:v>66500</c:v>
                </c:pt>
                <c:pt idx="7" formatCode="0">
                  <c:v>70250</c:v>
                </c:pt>
                <c:pt idx="8" formatCode="0">
                  <c:v>74000</c:v>
                </c:pt>
              </c:numCache>
            </c:numRef>
          </c:xVal>
          <c:yVal>
            <c:numRef>
              <c:f>'1100-58000L-F '!$B$12:$B$20</c:f>
              <c:numCache>
                <c:formatCode>0.00</c:formatCode>
                <c:ptCount val="9"/>
                <c:pt idx="0">
                  <c:v>262.84813360159995</c:v>
                </c:pt>
                <c:pt idx="1">
                  <c:v>257.61601130270935</c:v>
                </c:pt>
                <c:pt idx="2">
                  <c:v>251.62975421584997</c:v>
                </c:pt>
                <c:pt idx="3">
                  <c:v>244.83129945274061</c:v>
                </c:pt>
                <c:pt idx="4">
                  <c:v>237.16258412510001</c:v>
                </c:pt>
                <c:pt idx="5">
                  <c:v>228.56554534464686</c:v>
                </c:pt>
                <c:pt idx="6">
                  <c:v>218.98212022310003</c:v>
                </c:pt>
                <c:pt idx="7">
                  <c:v>208.3542458721781</c:v>
                </c:pt>
                <c:pt idx="8">
                  <c:v>196.62385940359999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16-499D-8A07-076072EE04D8}"/>
            </c:ext>
          </c:extLst>
        </c:ser>
        <c:ser>
          <c:idx val="8"/>
          <c:order val="4"/>
          <c:tx>
            <c:strRef>
              <c:f>'1100-53000L-F'!$C$2</c:f>
              <c:strCache>
                <c:ptCount val="1"/>
                <c:pt idx="0">
                  <c:v>1100-53000L-F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16-499D-8A07-076072EE04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1100-53000L-F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B16-499D-8A07-076072EE04D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'1100-53000L-F'!$A$12:$A$20</c:f>
              <c:numCache>
                <c:formatCode>General</c:formatCode>
                <c:ptCount val="9"/>
                <c:pt idx="0" formatCode="0">
                  <c:v>38000</c:v>
                </c:pt>
                <c:pt idx="1">
                  <c:v>41750</c:v>
                </c:pt>
                <c:pt idx="2">
                  <c:v>45500</c:v>
                </c:pt>
                <c:pt idx="3">
                  <c:v>49250</c:v>
                </c:pt>
                <c:pt idx="4" formatCode="0">
                  <c:v>53000</c:v>
                </c:pt>
                <c:pt idx="5" formatCode="0">
                  <c:v>56750</c:v>
                </c:pt>
                <c:pt idx="6" formatCode="0">
                  <c:v>60500</c:v>
                </c:pt>
                <c:pt idx="7" formatCode="0">
                  <c:v>64250</c:v>
                </c:pt>
                <c:pt idx="8" formatCode="0">
                  <c:v>68000</c:v>
                </c:pt>
              </c:numCache>
            </c:numRef>
          </c:xVal>
          <c:yVal>
            <c:numRef>
              <c:f>'1100-53000L-F'!$B$12:$B$20</c:f>
              <c:numCache>
                <c:formatCode>0.00</c:formatCode>
                <c:ptCount val="9"/>
                <c:pt idx="0">
                  <c:v>239.83881140742403</c:v>
                </c:pt>
                <c:pt idx="1">
                  <c:v>235.62363432541784</c:v>
                </c:pt>
                <c:pt idx="2">
                  <c:v>230.21678605017027</c:v>
                </c:pt>
                <c:pt idx="3">
                  <c:v>223.57362218440787</c:v>
                </c:pt>
                <c:pt idx="4">
                  <c:v>215.69029615140406</c:v>
                </c:pt>
                <c:pt idx="5">
                  <c:v>206.60375919497909</c:v>
                </c:pt>
                <c:pt idx="6">
                  <c:v>196.39176037950028</c:v>
                </c:pt>
                <c:pt idx="7">
                  <c:v>185.17284658988163</c:v>
                </c:pt>
                <c:pt idx="8">
                  <c:v>173.10636253158395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B16-499D-8A07-076072EE04D8}"/>
            </c:ext>
          </c:extLst>
        </c:ser>
        <c:ser>
          <c:idx val="1"/>
          <c:order val="6"/>
          <c:tx>
            <c:strRef>
              <c:f>'1100-51000L-F'!$C$2</c:f>
              <c:strCache>
                <c:ptCount val="1"/>
                <c:pt idx="0">
                  <c:v>1100-51000L-F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1100-5100L-F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16-4B5C-BD13-403B81C30778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'1100-51000L-F'!$A$12:$A$20</c:f>
              <c:numCache>
                <c:formatCode>General</c:formatCode>
                <c:ptCount val="9"/>
                <c:pt idx="0" formatCode="0">
                  <c:v>36000</c:v>
                </c:pt>
                <c:pt idx="1">
                  <c:v>39750</c:v>
                </c:pt>
                <c:pt idx="2">
                  <c:v>43500</c:v>
                </c:pt>
                <c:pt idx="3">
                  <c:v>47250</c:v>
                </c:pt>
                <c:pt idx="4" formatCode="0">
                  <c:v>51000</c:v>
                </c:pt>
                <c:pt idx="5" formatCode="0">
                  <c:v>54750</c:v>
                </c:pt>
                <c:pt idx="6" formatCode="0">
                  <c:v>58500</c:v>
                </c:pt>
                <c:pt idx="7" formatCode="0">
                  <c:v>62250</c:v>
                </c:pt>
                <c:pt idx="8" formatCode="0">
                  <c:v>66000</c:v>
                </c:pt>
              </c:numCache>
            </c:numRef>
          </c:xVal>
          <c:yVal>
            <c:numRef>
              <c:f>'1100-51000L-F'!$B$12:$B$20</c:f>
              <c:numCache>
                <c:formatCode>0.00</c:formatCode>
                <c:ptCount val="9"/>
                <c:pt idx="0">
                  <c:v>216.88610787251199</c:v>
                </c:pt>
                <c:pt idx="1">
                  <c:v>212.5522989422829</c:v>
                </c:pt>
                <c:pt idx="2">
                  <c:v>207.07618274500166</c:v>
                </c:pt>
                <c:pt idx="3">
                  <c:v>200.41661356369758</c:v>
                </c:pt>
                <c:pt idx="4">
                  <c:v>192.56607511110701</c:v>
                </c:pt>
                <c:pt idx="5">
                  <c:v>183.55068052967323</c:v>
                </c:pt>
                <c:pt idx="6">
                  <c:v>173.43017239154665</c:v>
                </c:pt>
                <c:pt idx="7">
                  <c:v>162.29792269858484</c:v>
                </c:pt>
                <c:pt idx="8">
                  <c:v>150.28093288235198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6-4B5C-BD13-403B81C3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9560"/>
        <c:axId val="202020544"/>
      </c:scatterChart>
      <c:scatterChart>
        <c:scatterStyle val="smoothMarker"/>
        <c:varyColors val="0"/>
        <c:ser>
          <c:idx val="11"/>
          <c:order val="1"/>
          <c:tx>
            <c:strRef>
              <c:f>'1100-60000L-F'!$C$2</c:f>
              <c:strCache>
                <c:ptCount val="1"/>
                <c:pt idx="0">
                  <c:v>1100-60000L-F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B16-499D-8A07-076072EE04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1100-60000lL-F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B16-499D-8A07-076072EE04D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'1100-60000L-F'!$A$12:$A$20</c:f>
              <c:numCache>
                <c:formatCode>General</c:formatCode>
                <c:ptCount val="9"/>
                <c:pt idx="0" formatCode="0">
                  <c:v>45000</c:v>
                </c:pt>
                <c:pt idx="1">
                  <c:v>48750</c:v>
                </c:pt>
                <c:pt idx="2">
                  <c:v>52500</c:v>
                </c:pt>
                <c:pt idx="3">
                  <c:v>56250</c:v>
                </c:pt>
                <c:pt idx="4" formatCode="0">
                  <c:v>60000</c:v>
                </c:pt>
                <c:pt idx="5" formatCode="0">
                  <c:v>63750</c:v>
                </c:pt>
                <c:pt idx="6" formatCode="0">
                  <c:v>67500</c:v>
                </c:pt>
                <c:pt idx="7" formatCode="0">
                  <c:v>71250</c:v>
                </c:pt>
                <c:pt idx="8" formatCode="0">
                  <c:v>75000</c:v>
                </c:pt>
              </c:numCache>
            </c:numRef>
          </c:xVal>
          <c:yVal>
            <c:numRef>
              <c:f>'1100-60000L-F'!$H$12:$H$20</c:f>
              <c:numCache>
                <c:formatCode>General</c:formatCode>
                <c:ptCount val="9"/>
                <c:pt idx="0">
                  <c:v>80.900000000000006</c:v>
                </c:pt>
                <c:pt idx="1">
                  <c:v>82</c:v>
                </c:pt>
                <c:pt idx="2">
                  <c:v>82.7</c:v>
                </c:pt>
                <c:pt idx="3">
                  <c:v>83</c:v>
                </c:pt>
                <c:pt idx="4">
                  <c:v>83</c:v>
                </c:pt>
                <c:pt idx="5">
                  <c:v>82.7</c:v>
                </c:pt>
                <c:pt idx="6">
                  <c:v>82.2</c:v>
                </c:pt>
                <c:pt idx="7">
                  <c:v>81.400000000000006</c:v>
                </c:pt>
                <c:pt idx="8">
                  <c:v>80.2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3B16-499D-8A07-076072EE04D8}"/>
            </c:ext>
          </c:extLst>
        </c:ser>
        <c:ser>
          <c:idx val="2"/>
          <c:order val="3"/>
          <c:tx>
            <c:strRef>
              <c:f>'1100-58000L-F '!$C$2</c:f>
              <c:strCache>
                <c:ptCount val="1"/>
                <c:pt idx="0">
                  <c:v>1100-58000L-F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B16-499D-8A07-076072EE04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1100-58000L-F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B16-499D-8A07-076072EE04D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'1100-58000L-F '!$A$12:$A$20</c:f>
              <c:numCache>
                <c:formatCode>General</c:formatCode>
                <c:ptCount val="9"/>
                <c:pt idx="0" formatCode="0">
                  <c:v>44000</c:v>
                </c:pt>
                <c:pt idx="1">
                  <c:v>47750</c:v>
                </c:pt>
                <c:pt idx="2">
                  <c:v>51500</c:v>
                </c:pt>
                <c:pt idx="3">
                  <c:v>55250</c:v>
                </c:pt>
                <c:pt idx="4" formatCode="0">
                  <c:v>59000</c:v>
                </c:pt>
                <c:pt idx="5" formatCode="0">
                  <c:v>62750</c:v>
                </c:pt>
                <c:pt idx="6" formatCode="0">
                  <c:v>66500</c:v>
                </c:pt>
                <c:pt idx="7" formatCode="0">
                  <c:v>70250</c:v>
                </c:pt>
                <c:pt idx="8" formatCode="0">
                  <c:v>74000</c:v>
                </c:pt>
              </c:numCache>
            </c:numRef>
          </c:xVal>
          <c:yVal>
            <c:numRef>
              <c:f>'1100-58000L-F '!$H$12:$H$20</c:f>
              <c:numCache>
                <c:formatCode>General</c:formatCode>
                <c:ptCount val="9"/>
                <c:pt idx="0">
                  <c:v>82.9</c:v>
                </c:pt>
                <c:pt idx="1">
                  <c:v>84.1</c:v>
                </c:pt>
                <c:pt idx="2">
                  <c:v>84.9</c:v>
                </c:pt>
                <c:pt idx="3">
                  <c:v>85.4</c:v>
                </c:pt>
                <c:pt idx="4">
                  <c:v>85.7</c:v>
                </c:pt>
                <c:pt idx="5">
                  <c:v>85.6</c:v>
                </c:pt>
                <c:pt idx="6">
                  <c:v>85.2</c:v>
                </c:pt>
                <c:pt idx="7">
                  <c:v>84.4</c:v>
                </c:pt>
                <c:pt idx="8">
                  <c:v>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3B16-499D-8A07-076072EE04D8}"/>
            </c:ext>
          </c:extLst>
        </c:ser>
        <c:ser>
          <c:idx val="9"/>
          <c:order val="5"/>
          <c:tx>
            <c:strRef>
              <c:f>'1100-53000L-F'!$C$2</c:f>
              <c:strCache>
                <c:ptCount val="1"/>
                <c:pt idx="0">
                  <c:v>1100-53000L-F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B16-499D-8A07-076072EE04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B16-499D-8A07-076072EE04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B16-499D-8A07-076072EE04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B16-499D-8A07-076072EE04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B16-499D-8A07-076072EE04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B16-499D-8A07-076072EE04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B16-499D-8A07-076072EE04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B16-499D-8A07-076072EE04D8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1100-53000L-F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B16-499D-8A07-076072EE04D8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'1100-53000L-F'!$A$12:$A$20</c:f>
              <c:numCache>
                <c:formatCode>General</c:formatCode>
                <c:ptCount val="9"/>
                <c:pt idx="0" formatCode="0">
                  <c:v>38000</c:v>
                </c:pt>
                <c:pt idx="1">
                  <c:v>41750</c:v>
                </c:pt>
                <c:pt idx="2">
                  <c:v>45500</c:v>
                </c:pt>
                <c:pt idx="3">
                  <c:v>49250</c:v>
                </c:pt>
                <c:pt idx="4" formatCode="0">
                  <c:v>53000</c:v>
                </c:pt>
                <c:pt idx="5" formatCode="0">
                  <c:v>56750</c:v>
                </c:pt>
                <c:pt idx="6" formatCode="0">
                  <c:v>60500</c:v>
                </c:pt>
                <c:pt idx="7" formatCode="0">
                  <c:v>64250</c:v>
                </c:pt>
                <c:pt idx="8" formatCode="0">
                  <c:v>68000</c:v>
                </c:pt>
              </c:numCache>
            </c:numRef>
          </c:xVal>
          <c:yVal>
            <c:numRef>
              <c:f>'1100-53000L-F'!$H$12:$H$20</c:f>
              <c:numCache>
                <c:formatCode>General</c:formatCode>
                <c:ptCount val="9"/>
                <c:pt idx="0">
                  <c:v>78.400000000000006</c:v>
                </c:pt>
                <c:pt idx="1">
                  <c:v>80.599999999999994</c:v>
                </c:pt>
                <c:pt idx="2">
                  <c:v>82</c:v>
                </c:pt>
                <c:pt idx="3">
                  <c:v>82.9</c:v>
                </c:pt>
                <c:pt idx="4">
                  <c:v>83.2</c:v>
                </c:pt>
                <c:pt idx="5">
                  <c:v>82.9</c:v>
                </c:pt>
                <c:pt idx="6">
                  <c:v>82.2</c:v>
                </c:pt>
                <c:pt idx="7">
                  <c:v>81</c:v>
                </c:pt>
                <c:pt idx="8">
                  <c:v>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3B16-499D-8A07-076072EE04D8}"/>
            </c:ext>
          </c:extLst>
        </c:ser>
        <c:ser>
          <c:idx val="3"/>
          <c:order val="7"/>
          <c:tx>
            <c:strRef>
              <c:f>'1100-51000L-F'!$C$2</c:f>
              <c:strCache>
                <c:ptCount val="1"/>
                <c:pt idx="0">
                  <c:v>1100-51000L-F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1100-51000L-F</a:t>
                    </a:r>
                  </a:p>
                </c:rich>
              </c:tx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16-4B5C-BD13-403B81C30778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'1100-51000L-F'!$A$12:$A$20</c:f>
              <c:numCache>
                <c:formatCode>General</c:formatCode>
                <c:ptCount val="9"/>
                <c:pt idx="0" formatCode="0">
                  <c:v>36000</c:v>
                </c:pt>
                <c:pt idx="1">
                  <c:v>39750</c:v>
                </c:pt>
                <c:pt idx="2">
                  <c:v>43500</c:v>
                </c:pt>
                <c:pt idx="3">
                  <c:v>47250</c:v>
                </c:pt>
                <c:pt idx="4" formatCode="0">
                  <c:v>51000</c:v>
                </c:pt>
                <c:pt idx="5" formatCode="0">
                  <c:v>54750</c:v>
                </c:pt>
                <c:pt idx="6" formatCode="0">
                  <c:v>58500</c:v>
                </c:pt>
                <c:pt idx="7" formatCode="0">
                  <c:v>62250</c:v>
                </c:pt>
                <c:pt idx="8" formatCode="0">
                  <c:v>66000</c:v>
                </c:pt>
              </c:numCache>
            </c:numRef>
          </c:xVal>
          <c:yVal>
            <c:numRef>
              <c:f>'1100-51000L-F'!$H$12:$H$20</c:f>
              <c:numCache>
                <c:formatCode>General</c:formatCode>
                <c:ptCount val="9"/>
                <c:pt idx="0">
                  <c:v>76.3</c:v>
                </c:pt>
                <c:pt idx="1">
                  <c:v>79</c:v>
                </c:pt>
                <c:pt idx="2">
                  <c:v>81</c:v>
                </c:pt>
                <c:pt idx="3">
                  <c:v>82.3</c:v>
                </c:pt>
                <c:pt idx="4">
                  <c:v>82.8</c:v>
                </c:pt>
                <c:pt idx="5">
                  <c:v>82.6</c:v>
                </c:pt>
                <c:pt idx="6">
                  <c:v>81.599999999999994</c:v>
                </c:pt>
                <c:pt idx="7">
                  <c:v>79.900000000000006</c:v>
                </c:pt>
                <c:pt idx="8">
                  <c:v>77.3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6-4B5C-BD13-403B81C3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760"/>
        <c:axId val="202020152"/>
      </c:scatterChart>
      <c:valAx>
        <c:axId val="20202956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0544"/>
        <c:crosses val="autoZero"/>
        <c:crossBetween val="midCat"/>
      </c:valAx>
      <c:valAx>
        <c:axId val="20202054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9560"/>
        <c:crosses val="autoZero"/>
        <c:crossBetween val="midCat"/>
      </c:valAx>
      <c:valAx>
        <c:axId val="2020197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2020152"/>
        <c:crosses val="autoZero"/>
        <c:crossBetween val="midCat"/>
      </c:valAx>
      <c:valAx>
        <c:axId val="202020152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976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'SD2000'!$E$6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'SD2000'!$E$8:$E$24</c:f>
              <c:numCache>
                <c:formatCode>General</c:formatCode>
                <c:ptCount val="17"/>
                <c:pt idx="0">
                  <c:v>0.25458199999999997</c:v>
                </c:pt>
                <c:pt idx="1">
                  <c:v>0.25480245490180997</c:v>
                </c:pt>
                <c:pt idx="2">
                  <c:v>0.25791113662783999</c:v>
                </c:pt>
                <c:pt idx="3">
                  <c:v>0.26229243176549</c:v>
                </c:pt>
                <c:pt idx="4">
                  <c:v>0.26550839672575999</c:v>
                </c:pt>
                <c:pt idx="5">
                  <c:v>0.2663698945604876</c:v>
                </c:pt>
                <c:pt idx="6">
                  <c:v>0.26685063828125</c:v>
                </c:pt>
                <c:pt idx="7">
                  <c:v>0.26715718408631894</c:v>
                </c:pt>
                <c:pt idx="8">
                  <c:v>0.26749186012736004</c:v>
                </c:pt>
                <c:pt idx="9">
                  <c:v>0.26781370158407602</c:v>
                </c:pt>
                <c:pt idx="10">
                  <c:v>0.26812781835100258</c:v>
                </c:pt>
                <c:pt idx="11">
                  <c:v>0.26822532290698181</c:v>
                </c:pt>
                <c:pt idx="12">
                  <c:v>0.26770481283447278</c:v>
                </c:pt>
                <c:pt idx="13">
                  <c:v>0.2652504685501661</c:v>
                </c:pt>
                <c:pt idx="14">
                  <c:v>0.25901815419877749</c:v>
                </c:pt>
                <c:pt idx="15">
                  <c:v>0.24623358874903412</c:v>
                </c:pt>
                <c:pt idx="16">
                  <c:v>0.22298193369856012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FC-4500-B298-06899CC964CE}"/>
            </c:ext>
          </c:extLst>
        </c:ser>
        <c:ser>
          <c:idx val="0"/>
          <c:order val="1"/>
          <c:tx>
            <c:strRef>
              <c:f>'SD2000'!$F$6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'SD2000'!$F$8:$F$24</c:f>
              <c:numCache>
                <c:formatCode>General</c:formatCode>
                <c:ptCount val="17"/>
                <c:pt idx="0">
                  <c:v>0.25501400000000002</c:v>
                </c:pt>
                <c:pt idx="1">
                  <c:v>0.25337610990488002</c:v>
                </c:pt>
                <c:pt idx="2">
                  <c:v>0.25882636476415999</c:v>
                </c:pt>
                <c:pt idx="3">
                  <c:v>0.26340897649184003</c:v>
                </c:pt>
                <c:pt idx="4">
                  <c:v>0.26532280618111997</c:v>
                </c:pt>
                <c:pt idx="5">
                  <c:v>0.26569144357062879</c:v>
                </c:pt>
                <c:pt idx="6">
                  <c:v>0.26604628024999999</c:v>
                </c:pt>
                <c:pt idx="7">
                  <c:v>0.26661285815862124</c:v>
                </c:pt>
                <c:pt idx="8">
                  <c:v>0.26746230658687997</c:v>
                </c:pt>
                <c:pt idx="9">
                  <c:v>0.26819259541030982</c:v>
                </c:pt>
                <c:pt idx="10">
                  <c:v>0.26879923996540539</c:v>
                </c:pt>
                <c:pt idx="11">
                  <c:v>0.26896298102005706</c:v>
                </c:pt>
                <c:pt idx="12">
                  <c:v>0.26821620437890614</c:v>
                </c:pt>
                <c:pt idx="13">
                  <c:v>0.26512219974618967</c:v>
                </c:pt>
                <c:pt idx="14">
                  <c:v>0.25814846668446334</c:v>
                </c:pt>
                <c:pt idx="15">
                  <c:v>0.2452548111573305</c:v>
                </c:pt>
                <c:pt idx="16">
                  <c:v>0.22385852367487979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FC-4500-B298-06899CC964C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'SD2000'!$F$31:$F$32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'SD2000'!$I$31:$I$32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FC-4500-B298-06899CC964C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'SD2000'!$F$33:$F$34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'SD2000'!$I$33:$I$34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FC-4500-B298-06899CC964C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'SD2000'!$F$35:$F$36</c:f>
              <c:numCache>
                <c:formatCode>General</c:formatCode>
                <c:ptCount val="2"/>
                <c:pt idx="0">
                  <c:v>2250</c:v>
                </c:pt>
                <c:pt idx="1">
                  <c:v>2250</c:v>
                </c:pt>
              </c:numCache>
            </c:numRef>
          </c:xVal>
          <c:yVal>
            <c:numRef>
              <c:f>'SD2000'!$I$35:$I$36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FC-4500-B298-06899CC9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3944"/>
        <c:axId val="163774728"/>
      </c:scatterChart>
      <c:valAx>
        <c:axId val="16377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4728"/>
        <c:crosses val="autoZero"/>
        <c:crossBetween val="midCat"/>
      </c:valAx>
      <c:valAx>
        <c:axId val="1637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3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'1200-78000L-F'!$B$6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'1200-78000L-F'!$A$8:$A$24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15750</c:v>
                </c:pt>
                <c:pt idx="2">
                  <c:v>31500</c:v>
                </c:pt>
                <c:pt idx="3">
                  <c:v>47250</c:v>
                </c:pt>
                <c:pt idx="4" formatCode="0">
                  <c:v>63000</c:v>
                </c:pt>
                <c:pt idx="5">
                  <c:v>66750</c:v>
                </c:pt>
                <c:pt idx="6">
                  <c:v>70500</c:v>
                </c:pt>
                <c:pt idx="7">
                  <c:v>74250</c:v>
                </c:pt>
                <c:pt idx="8" formatCode="0">
                  <c:v>78000</c:v>
                </c:pt>
                <c:pt idx="9" formatCode="0">
                  <c:v>81750</c:v>
                </c:pt>
                <c:pt idx="10" formatCode="0">
                  <c:v>85500</c:v>
                </c:pt>
                <c:pt idx="11" formatCode="0">
                  <c:v>89250</c:v>
                </c:pt>
                <c:pt idx="12" formatCode="0">
                  <c:v>93000</c:v>
                </c:pt>
                <c:pt idx="13" formatCode="0">
                  <c:v>104750</c:v>
                </c:pt>
                <c:pt idx="14" formatCode="0">
                  <c:v>116500</c:v>
                </c:pt>
                <c:pt idx="15" formatCode="0">
                  <c:v>128250</c:v>
                </c:pt>
                <c:pt idx="16" formatCode="0">
                  <c:v>140000</c:v>
                </c:pt>
              </c:numCache>
            </c:numRef>
          </c:xVal>
          <c:yVal>
            <c:numRef>
              <c:f>'1200-78000L-F'!$B$8:$B$24</c:f>
              <c:numCache>
                <c:formatCode>0.00</c:formatCode>
                <c:ptCount val="17"/>
                <c:pt idx="0">
                  <c:v>346.85329999999999</c:v>
                </c:pt>
                <c:pt idx="1">
                  <c:v>346.54372514575527</c:v>
                </c:pt>
                <c:pt idx="2">
                  <c:v>341.91741176179249</c:v>
                </c:pt>
                <c:pt idx="3">
                  <c:v>330.93749777126845</c:v>
                </c:pt>
                <c:pt idx="4">
                  <c:v>311.56712109733996</c:v>
                </c:pt>
                <c:pt idx="5">
                  <c:v>305.49446515552904</c:v>
                </c:pt>
                <c:pt idx="6">
                  <c:v>298.80319856057747</c:v>
                </c:pt>
                <c:pt idx="7">
                  <c:v>291.46582884303217</c:v>
                </c:pt>
                <c:pt idx="8">
                  <c:v>283.45486353344</c:v>
                </c:pt>
                <c:pt idx="9">
                  <c:v>274.74281016234778</c:v>
                </c:pt>
                <c:pt idx="10">
                  <c:v>265.30217626030247</c:v>
                </c:pt>
                <c:pt idx="11">
                  <c:v>255.10546935785095</c:v>
                </c:pt>
                <c:pt idx="12">
                  <c:v>244.12519698553996</c:v>
                </c:pt>
                <c:pt idx="13">
                  <c:v>204.34169439804657</c:v>
                </c:pt>
                <c:pt idx="14">
                  <c:v>155.74967166976745</c:v>
                </c:pt>
                <c:pt idx="15">
                  <c:v>97.503395272989707</c:v>
                </c:pt>
                <c:pt idx="16">
                  <c:v>28.757131679999986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05-467F-9E71-4CF01073118F}"/>
            </c:ext>
          </c:extLst>
        </c:ser>
        <c:ser>
          <c:idx val="1"/>
          <c:order val="1"/>
          <c:tx>
            <c:strRef>
              <c:f>'1200-78000L-F'!$C$6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15750</c:v>
                </c:pt>
                <c:pt idx="2">
                  <c:v>31500</c:v>
                </c:pt>
                <c:pt idx="3">
                  <c:v>47250</c:v>
                </c:pt>
                <c:pt idx="4" formatCode="0">
                  <c:v>63000</c:v>
                </c:pt>
                <c:pt idx="5">
                  <c:v>66750</c:v>
                </c:pt>
                <c:pt idx="6">
                  <c:v>70500</c:v>
                </c:pt>
                <c:pt idx="7">
                  <c:v>74250</c:v>
                </c:pt>
                <c:pt idx="8" formatCode="0">
                  <c:v>78000</c:v>
                </c:pt>
                <c:pt idx="9" formatCode="0">
                  <c:v>81750</c:v>
                </c:pt>
                <c:pt idx="10" formatCode="0">
                  <c:v>85500</c:v>
                </c:pt>
                <c:pt idx="11" formatCode="0">
                  <c:v>89250</c:v>
                </c:pt>
                <c:pt idx="12" formatCode="0">
                  <c:v>93000</c:v>
                </c:pt>
                <c:pt idx="13" formatCode="0">
                  <c:v>104750</c:v>
                </c:pt>
                <c:pt idx="14" formatCode="0">
                  <c:v>116500</c:v>
                </c:pt>
                <c:pt idx="15" formatCode="0">
                  <c:v>128250</c:v>
                </c:pt>
                <c:pt idx="16" formatCode="0">
                  <c:v>140000</c:v>
                </c:pt>
              </c:numCache>
            </c:numRef>
          </c:xVal>
          <c:yVal>
            <c:numRef>
              <c:f>'1200-78000L-F'!$C$8:$C$24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05-467F-9E71-4CF01073118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'1200-78000L-F'!$F$31:$F$32</c:f>
              <c:numCache>
                <c:formatCode>General</c:formatCode>
                <c:ptCount val="2"/>
                <c:pt idx="0">
                  <c:v>63000</c:v>
                </c:pt>
                <c:pt idx="1">
                  <c:v>63000</c:v>
                </c:pt>
              </c:numCache>
            </c:numRef>
          </c:xVal>
          <c:yVal>
            <c:numRef>
              <c:f>'1200-78000L-F'!$G$31:$G$32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05-467F-9E71-4CF01073118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'1200-78000L-F'!$F$33:$F$34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'1200-78000L-F'!$G$33:$G$34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05-467F-9E71-4CF01073118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'1200-78000L-F'!$F$35:$F$36</c:f>
              <c:numCache>
                <c:formatCode>General</c:formatCode>
                <c:ptCount val="2"/>
                <c:pt idx="0">
                  <c:v>93000</c:v>
                </c:pt>
                <c:pt idx="1">
                  <c:v>93000</c:v>
                </c:pt>
              </c:numCache>
            </c:numRef>
          </c:xVal>
          <c:yVal>
            <c:numRef>
              <c:f>'1200-78000L-F'!$G$35:$G$36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05-467F-9E71-4CF01073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'1200-78000L-F'!$E$6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'1200-78000L-F'!$A$8:$A$24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15750</c:v>
                </c:pt>
                <c:pt idx="2">
                  <c:v>31500</c:v>
                </c:pt>
                <c:pt idx="3">
                  <c:v>47250</c:v>
                </c:pt>
                <c:pt idx="4" formatCode="0">
                  <c:v>63000</c:v>
                </c:pt>
                <c:pt idx="5">
                  <c:v>66750</c:v>
                </c:pt>
                <c:pt idx="6">
                  <c:v>70500</c:v>
                </c:pt>
                <c:pt idx="7">
                  <c:v>74250</c:v>
                </c:pt>
                <c:pt idx="8" formatCode="0">
                  <c:v>78000</c:v>
                </c:pt>
                <c:pt idx="9" formatCode="0">
                  <c:v>81750</c:v>
                </c:pt>
                <c:pt idx="10" formatCode="0">
                  <c:v>85500</c:v>
                </c:pt>
                <c:pt idx="11" formatCode="0">
                  <c:v>89250</c:v>
                </c:pt>
                <c:pt idx="12" formatCode="0">
                  <c:v>93000</c:v>
                </c:pt>
                <c:pt idx="13" formatCode="0">
                  <c:v>104750</c:v>
                </c:pt>
                <c:pt idx="14" formatCode="0">
                  <c:v>116500</c:v>
                </c:pt>
                <c:pt idx="15" formatCode="0">
                  <c:v>128250</c:v>
                </c:pt>
                <c:pt idx="16" formatCode="0">
                  <c:v>140000</c:v>
                </c:pt>
              </c:numCache>
            </c:numRef>
          </c:xVal>
          <c:yVal>
            <c:numRef>
              <c:f>'1200-78000L-F'!$E$8:$E$24</c:f>
              <c:numCache>
                <c:formatCode>0.0</c:formatCode>
                <c:ptCount val="17"/>
                <c:pt idx="0">
                  <c:v>85.064109999999999</c:v>
                </c:pt>
                <c:pt idx="1">
                  <c:v>93.872375553975928</c:v>
                </c:pt>
                <c:pt idx="2">
                  <c:v>119.86208352699096</c:v>
                </c:pt>
                <c:pt idx="3">
                  <c:v>149.94812783737862</c:v>
                </c:pt>
                <c:pt idx="4">
                  <c:v>176.28255411359078</c:v>
                </c:pt>
                <c:pt idx="5">
                  <c:v>181.5316634263356</c:v>
                </c:pt>
                <c:pt idx="6">
                  <c:v>186.33462514071931</c:v>
                </c:pt>
                <c:pt idx="7">
                  <c:v>190.68447228215672</c:v>
                </c:pt>
                <c:pt idx="8">
                  <c:v>194.58355266974212</c:v>
                </c:pt>
                <c:pt idx="9">
                  <c:v>198.04280624854653</c:v>
                </c:pt>
                <c:pt idx="10">
                  <c:v>201.0810424219157</c:v>
                </c:pt>
                <c:pt idx="11">
                  <c:v>203.72421738376778</c:v>
                </c:pt>
                <c:pt idx="12">
                  <c:v>206.00471145089048</c:v>
                </c:pt>
                <c:pt idx="13">
                  <c:v>211.25211467582136</c:v>
                </c:pt>
                <c:pt idx="14">
                  <c:v>214.78760191664372</c:v>
                </c:pt>
                <c:pt idx="15">
                  <c:v>218.31182144760004</c:v>
                </c:pt>
                <c:pt idx="16">
                  <c:v>223.56880321919999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3-41DC-A223-0B4578896BF8}"/>
            </c:ext>
          </c:extLst>
        </c:ser>
        <c:ser>
          <c:idx val="0"/>
          <c:order val="1"/>
          <c:tx>
            <c:strRef>
              <c:f>'1200-78000L-F'!$F$6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15750</c:v>
                </c:pt>
                <c:pt idx="2">
                  <c:v>31500</c:v>
                </c:pt>
                <c:pt idx="3">
                  <c:v>47250</c:v>
                </c:pt>
                <c:pt idx="4" formatCode="0">
                  <c:v>63000</c:v>
                </c:pt>
                <c:pt idx="5">
                  <c:v>66750</c:v>
                </c:pt>
                <c:pt idx="6">
                  <c:v>70500</c:v>
                </c:pt>
                <c:pt idx="7">
                  <c:v>74250</c:v>
                </c:pt>
                <c:pt idx="8" formatCode="0">
                  <c:v>78000</c:v>
                </c:pt>
                <c:pt idx="9" formatCode="0">
                  <c:v>81750</c:v>
                </c:pt>
                <c:pt idx="10" formatCode="0">
                  <c:v>85500</c:v>
                </c:pt>
                <c:pt idx="11" formatCode="0">
                  <c:v>89250</c:v>
                </c:pt>
                <c:pt idx="12" formatCode="0">
                  <c:v>93000</c:v>
                </c:pt>
                <c:pt idx="13" formatCode="0">
                  <c:v>104750</c:v>
                </c:pt>
                <c:pt idx="14" formatCode="0">
                  <c:v>116500</c:v>
                </c:pt>
                <c:pt idx="15" formatCode="0">
                  <c:v>128250</c:v>
                </c:pt>
                <c:pt idx="16" formatCode="0">
                  <c:v>140000</c:v>
                </c:pt>
              </c:numCache>
            </c:numRef>
          </c:xVal>
          <c:yVal>
            <c:numRef>
              <c:f>'1200-78000L-F'!$F$8:$F$24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3-41DC-A223-0B4578896BF8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'1200-78000L-F'!$H$31:$H$32</c:f>
              <c:numCache>
                <c:formatCode>General</c:formatCode>
                <c:ptCount val="2"/>
                <c:pt idx="0">
                  <c:v>63000</c:v>
                </c:pt>
                <c:pt idx="1">
                  <c:v>63000</c:v>
                </c:pt>
              </c:numCache>
            </c:numRef>
          </c:xVal>
          <c:yVal>
            <c:numRef>
              <c:f>'1200-78000L-F'!$I$31:$I$32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223.57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3-41DC-A223-0B4578896BF8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'1200-78000L-F'!$F$33:$F$34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'1200-78000L-F'!$I$33:$I$34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223.57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33-41DC-A223-0B4578896BF8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'1200-78000L-F'!$F$35:$F$36</c:f>
              <c:numCache>
                <c:formatCode>General</c:formatCode>
                <c:ptCount val="2"/>
                <c:pt idx="0">
                  <c:v>93000</c:v>
                </c:pt>
                <c:pt idx="1">
                  <c:v>93000</c:v>
                </c:pt>
              </c:numCache>
            </c:numRef>
          </c:xVal>
          <c:yVal>
            <c:numRef>
              <c:f>'1200-78000L-F'!$I$35:$I$36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223.57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33-41DC-A223-0B457889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'1200-75000L-F'!$B$6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'1200-75000L-F'!$A$8:$A$24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14750</c:v>
                </c:pt>
                <c:pt idx="2">
                  <c:v>29500</c:v>
                </c:pt>
                <c:pt idx="3">
                  <c:v>44250</c:v>
                </c:pt>
                <c:pt idx="4" formatCode="0">
                  <c:v>59000</c:v>
                </c:pt>
                <c:pt idx="5">
                  <c:v>63000</c:v>
                </c:pt>
                <c:pt idx="6">
                  <c:v>67000</c:v>
                </c:pt>
                <c:pt idx="7">
                  <c:v>71000</c:v>
                </c:pt>
                <c:pt idx="8" formatCode="0">
                  <c:v>75000</c:v>
                </c:pt>
                <c:pt idx="9" formatCode="0">
                  <c:v>78750</c:v>
                </c:pt>
                <c:pt idx="10" formatCode="0">
                  <c:v>82500</c:v>
                </c:pt>
                <c:pt idx="11" formatCode="0">
                  <c:v>86250</c:v>
                </c:pt>
                <c:pt idx="12" formatCode="0">
                  <c:v>90000</c:v>
                </c:pt>
                <c:pt idx="13" formatCode="0">
                  <c:v>100000</c:v>
                </c:pt>
                <c:pt idx="14" formatCode="0">
                  <c:v>110000</c:v>
                </c:pt>
                <c:pt idx="15" formatCode="0">
                  <c:v>120000</c:v>
                </c:pt>
                <c:pt idx="16" formatCode="0">
                  <c:v>130000</c:v>
                </c:pt>
              </c:numCache>
            </c:numRef>
          </c:xVal>
          <c:yVal>
            <c:numRef>
              <c:f>'1200-75000L-F'!$B$8:$B$24</c:f>
              <c:numCache>
                <c:formatCode>0.00</c:formatCode>
                <c:ptCount val="17"/>
                <c:pt idx="0">
                  <c:v>320.26990000000001</c:v>
                </c:pt>
                <c:pt idx="1">
                  <c:v>320.8467844315054</c:v>
                </c:pt>
                <c:pt idx="2">
                  <c:v>317.01177321279374</c:v>
                </c:pt>
                <c:pt idx="3">
                  <c:v>307.38527109902265</c:v>
                </c:pt>
                <c:pt idx="4">
                  <c:v>290.58768284535006</c:v>
                </c:pt>
                <c:pt idx="5">
                  <c:v>284.61634167954998</c:v>
                </c:pt>
                <c:pt idx="6">
                  <c:v>277.98865145295002</c:v>
                </c:pt>
                <c:pt idx="7">
                  <c:v>270.67709804715003</c:v>
                </c:pt>
                <c:pt idx="8">
                  <c:v>262.65416734374998</c:v>
                </c:pt>
                <c:pt idx="9">
                  <c:v>254.46212690810546</c:v>
                </c:pt>
                <c:pt idx="10">
                  <c:v>245.59799925390627</c:v>
                </c:pt>
                <c:pt idx="11">
                  <c:v>236.03911344619141</c:v>
                </c:pt>
                <c:pt idx="12">
                  <c:v>225.76279855000001</c:v>
                </c:pt>
                <c:pt idx="13">
                  <c:v>194.67944999999997</c:v>
                </c:pt>
                <c:pt idx="14">
                  <c:v>157.90325984999998</c:v>
                </c:pt>
                <c:pt idx="15">
                  <c:v>115.00431999999996</c:v>
                </c:pt>
                <c:pt idx="16">
                  <c:v>65.552722349999982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82-4DD2-9C38-5534A4324A90}"/>
            </c:ext>
          </c:extLst>
        </c:ser>
        <c:ser>
          <c:idx val="1"/>
          <c:order val="1"/>
          <c:tx>
            <c:strRef>
              <c:f>'1200-75000L-F'!$C$6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14750</c:v>
                </c:pt>
                <c:pt idx="2">
                  <c:v>29500</c:v>
                </c:pt>
                <c:pt idx="3">
                  <c:v>44250</c:v>
                </c:pt>
                <c:pt idx="4" formatCode="0">
                  <c:v>59000</c:v>
                </c:pt>
                <c:pt idx="5">
                  <c:v>63000</c:v>
                </c:pt>
                <c:pt idx="6">
                  <c:v>67000</c:v>
                </c:pt>
                <c:pt idx="7">
                  <c:v>71000</c:v>
                </c:pt>
                <c:pt idx="8" formatCode="0">
                  <c:v>75000</c:v>
                </c:pt>
                <c:pt idx="9" formatCode="0">
                  <c:v>78750</c:v>
                </c:pt>
                <c:pt idx="10" formatCode="0">
                  <c:v>82500</c:v>
                </c:pt>
                <c:pt idx="11" formatCode="0">
                  <c:v>86250</c:v>
                </c:pt>
                <c:pt idx="12" formatCode="0">
                  <c:v>90000</c:v>
                </c:pt>
                <c:pt idx="13" formatCode="0">
                  <c:v>100000</c:v>
                </c:pt>
                <c:pt idx="14" formatCode="0">
                  <c:v>110000</c:v>
                </c:pt>
                <c:pt idx="15" formatCode="0">
                  <c:v>120000</c:v>
                </c:pt>
                <c:pt idx="16" formatCode="0">
                  <c:v>130000</c:v>
                </c:pt>
              </c:numCache>
            </c:numRef>
          </c:xVal>
          <c:yVal>
            <c:numRef>
              <c:f>'1200-75000L-F'!$C$8:$C$24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82-4DD2-9C38-5534A4324A9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'1200-75000L-F'!$F$31:$F$32</c:f>
              <c:numCache>
                <c:formatCode>General</c:formatCode>
                <c:ptCount val="2"/>
                <c:pt idx="0">
                  <c:v>59000</c:v>
                </c:pt>
                <c:pt idx="1">
                  <c:v>59000</c:v>
                </c:pt>
              </c:numCache>
            </c:numRef>
          </c:xVal>
          <c:yVal>
            <c:numRef>
              <c:f>'1200-75000L-F'!$G$31:$G$32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82-4DD2-9C38-5534A4324A9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'1200-75000L-F'!$F$33:$F$34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'1200-75000L-F'!$G$33:$G$34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82-4DD2-9C38-5534A4324A9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'1200-75000L-F'!$F$35:$F$36</c:f>
              <c:numCache>
                <c:formatCode>General</c:formatCode>
                <c:ptCount val="2"/>
                <c:pt idx="0">
                  <c:v>90000</c:v>
                </c:pt>
                <c:pt idx="1">
                  <c:v>90000</c:v>
                </c:pt>
              </c:numCache>
            </c:numRef>
          </c:xVal>
          <c:yVal>
            <c:numRef>
              <c:f>'1200-75000L-F'!$G$35:$G$36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82-4DD2-9C38-5534A432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'1200-75000L-F'!$E$6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'1200-75000L-F'!$A$8:$A$24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14750</c:v>
                </c:pt>
                <c:pt idx="2">
                  <c:v>29500</c:v>
                </c:pt>
                <c:pt idx="3">
                  <c:v>44250</c:v>
                </c:pt>
                <c:pt idx="4" formatCode="0">
                  <c:v>59000</c:v>
                </c:pt>
                <c:pt idx="5">
                  <c:v>63000</c:v>
                </c:pt>
                <c:pt idx="6">
                  <c:v>67000</c:v>
                </c:pt>
                <c:pt idx="7">
                  <c:v>71000</c:v>
                </c:pt>
                <c:pt idx="8" formatCode="0">
                  <c:v>75000</c:v>
                </c:pt>
                <c:pt idx="9" formatCode="0">
                  <c:v>78750</c:v>
                </c:pt>
                <c:pt idx="10" formatCode="0">
                  <c:v>82500</c:v>
                </c:pt>
                <c:pt idx="11" formatCode="0">
                  <c:v>86250</c:v>
                </c:pt>
                <c:pt idx="12" formatCode="0">
                  <c:v>90000</c:v>
                </c:pt>
                <c:pt idx="13" formatCode="0">
                  <c:v>100000</c:v>
                </c:pt>
                <c:pt idx="14" formatCode="0">
                  <c:v>110000</c:v>
                </c:pt>
                <c:pt idx="15" formatCode="0">
                  <c:v>120000</c:v>
                </c:pt>
                <c:pt idx="16" formatCode="0">
                  <c:v>130000</c:v>
                </c:pt>
              </c:numCache>
            </c:numRef>
          </c:xVal>
          <c:yVal>
            <c:numRef>
              <c:f>'1200-75000L-F'!$E$8:$E$24</c:f>
              <c:numCache>
                <c:formatCode>0.0</c:formatCode>
                <c:ptCount val="17"/>
                <c:pt idx="0">
                  <c:v>77.35284</c:v>
                </c:pt>
                <c:pt idx="1">
                  <c:v>82.522012389014932</c:v>
                </c:pt>
                <c:pt idx="2">
                  <c:v>104.76920558257726</c:v>
                </c:pt>
                <c:pt idx="3">
                  <c:v>131.43782983546245</c:v>
                </c:pt>
                <c:pt idx="4">
                  <c:v>155.05195386505693</c:v>
                </c:pt>
                <c:pt idx="5">
                  <c:v>160.42087515112519</c:v>
                </c:pt>
                <c:pt idx="6">
                  <c:v>165.29009850104941</c:v>
                </c:pt>
                <c:pt idx="7">
                  <c:v>169.65772777447756</c:v>
                </c:pt>
                <c:pt idx="8">
                  <c:v>173.53695380859375</c:v>
                </c:pt>
                <c:pt idx="9">
                  <c:v>176.75390373743275</c:v>
                </c:pt>
                <c:pt idx="10">
                  <c:v>179.59716338887202</c:v>
                </c:pt>
                <c:pt idx="11">
                  <c:v>182.10729550510951</c:v>
                </c:pt>
                <c:pt idx="12">
                  <c:v>184.33238800500007</c:v>
                </c:pt>
                <c:pt idx="13">
                  <c:v>189.30487000000005</c:v>
                </c:pt>
                <c:pt idx="14">
                  <c:v>193.85764561500019</c:v>
                </c:pt>
                <c:pt idx="15">
                  <c:v>199.33436112000015</c:v>
                </c:pt>
                <c:pt idx="16">
                  <c:v>207.08873882499989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2-461F-BAF1-018E57326CB7}"/>
            </c:ext>
          </c:extLst>
        </c:ser>
        <c:ser>
          <c:idx val="0"/>
          <c:order val="1"/>
          <c:tx>
            <c:strRef>
              <c:f>'1200-75000L-F'!$F$6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14750</c:v>
                </c:pt>
                <c:pt idx="2">
                  <c:v>29500</c:v>
                </c:pt>
                <c:pt idx="3">
                  <c:v>44250</c:v>
                </c:pt>
                <c:pt idx="4" formatCode="0">
                  <c:v>59000</c:v>
                </c:pt>
                <c:pt idx="5">
                  <c:v>63000</c:v>
                </c:pt>
                <c:pt idx="6">
                  <c:v>67000</c:v>
                </c:pt>
                <c:pt idx="7">
                  <c:v>71000</c:v>
                </c:pt>
                <c:pt idx="8" formatCode="0">
                  <c:v>75000</c:v>
                </c:pt>
                <c:pt idx="9" formatCode="0">
                  <c:v>78750</c:v>
                </c:pt>
                <c:pt idx="10" formatCode="0">
                  <c:v>82500</c:v>
                </c:pt>
                <c:pt idx="11" formatCode="0">
                  <c:v>86250</c:v>
                </c:pt>
                <c:pt idx="12" formatCode="0">
                  <c:v>90000</c:v>
                </c:pt>
                <c:pt idx="13" formatCode="0">
                  <c:v>100000</c:v>
                </c:pt>
                <c:pt idx="14" formatCode="0">
                  <c:v>110000</c:v>
                </c:pt>
                <c:pt idx="15" formatCode="0">
                  <c:v>120000</c:v>
                </c:pt>
                <c:pt idx="16" formatCode="0">
                  <c:v>130000</c:v>
                </c:pt>
              </c:numCache>
            </c:numRef>
          </c:xVal>
          <c:yVal>
            <c:numRef>
              <c:f>'1200-75000L-F'!$F$8:$F$24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2-461F-BAF1-018E57326CB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'1200-75000L-F'!$H$31:$H$32</c:f>
              <c:numCache>
                <c:formatCode>General</c:formatCode>
                <c:ptCount val="2"/>
                <c:pt idx="0">
                  <c:v>59000</c:v>
                </c:pt>
                <c:pt idx="1">
                  <c:v>59000</c:v>
                </c:pt>
              </c:numCache>
            </c:numRef>
          </c:xVal>
          <c:yVal>
            <c:numRef>
              <c:f>'1200-75000L-F'!$I$31:$I$32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207.09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42-461F-BAF1-018E57326CB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'1200-75000L-F'!$F$33:$F$34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'1200-75000L-F'!$I$33:$I$34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207.09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42-461F-BAF1-018E57326CB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'1200-75000L-F'!$F$35:$F$36</c:f>
              <c:numCache>
                <c:formatCode>General</c:formatCode>
                <c:ptCount val="2"/>
                <c:pt idx="0">
                  <c:v>90000</c:v>
                </c:pt>
                <c:pt idx="1">
                  <c:v>90000</c:v>
                </c:pt>
              </c:numCache>
            </c:numRef>
          </c:xVal>
          <c:yVal>
            <c:numRef>
              <c:f>'1200-75000L-F'!$I$35:$I$36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207.09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42-461F-BAF1-018E5732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'1200-72000L-F'!$B$6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'1200-72000L-F'!$A$8:$A$24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14250</c:v>
                </c:pt>
                <c:pt idx="2">
                  <c:v>28500</c:v>
                </c:pt>
                <c:pt idx="3">
                  <c:v>42750</c:v>
                </c:pt>
                <c:pt idx="4" formatCode="0">
                  <c:v>57000</c:v>
                </c:pt>
                <c:pt idx="5">
                  <c:v>60750</c:v>
                </c:pt>
                <c:pt idx="6">
                  <c:v>64500</c:v>
                </c:pt>
                <c:pt idx="7">
                  <c:v>68250</c:v>
                </c:pt>
                <c:pt idx="8" formatCode="0">
                  <c:v>72000</c:v>
                </c:pt>
                <c:pt idx="9" formatCode="0">
                  <c:v>75750</c:v>
                </c:pt>
                <c:pt idx="10" formatCode="0">
                  <c:v>79500</c:v>
                </c:pt>
                <c:pt idx="11" formatCode="0">
                  <c:v>83250</c:v>
                </c:pt>
                <c:pt idx="12" formatCode="0">
                  <c:v>87000</c:v>
                </c:pt>
                <c:pt idx="13" formatCode="0">
                  <c:v>97750</c:v>
                </c:pt>
                <c:pt idx="14" formatCode="0">
                  <c:v>108500</c:v>
                </c:pt>
                <c:pt idx="15" formatCode="0">
                  <c:v>119250</c:v>
                </c:pt>
                <c:pt idx="16" formatCode="0">
                  <c:v>130000</c:v>
                </c:pt>
              </c:numCache>
            </c:numRef>
          </c:xVal>
          <c:yVal>
            <c:numRef>
              <c:f>'1200-72000L-F'!$B$8:$B$24</c:f>
              <c:numCache>
                <c:formatCode>0.00</c:formatCode>
                <c:ptCount val="17"/>
                <c:pt idx="0">
                  <c:v>294.83980000000003</c:v>
                </c:pt>
                <c:pt idx="1">
                  <c:v>294.77585390564178</c:v>
                </c:pt>
                <c:pt idx="2">
                  <c:v>290.74069301188376</c:v>
                </c:pt>
                <c:pt idx="3">
                  <c:v>281.39775032770149</c:v>
                </c:pt>
                <c:pt idx="4">
                  <c:v>265.41045886207002</c:v>
                </c:pt>
                <c:pt idx="5">
                  <c:v>259.9313706103427</c:v>
                </c:pt>
                <c:pt idx="6">
                  <c:v>253.87522945501374</c:v>
                </c:pt>
                <c:pt idx="7">
                  <c:v>247.21767749057551</c:v>
                </c:pt>
                <c:pt idx="8">
                  <c:v>239.93435681152002</c:v>
                </c:pt>
                <c:pt idx="9">
                  <c:v>232.00090951233952</c:v>
                </c:pt>
                <c:pt idx="10">
                  <c:v>223.3929776875263</c:v>
                </c:pt>
                <c:pt idx="11">
                  <c:v>214.08620343157239</c:v>
                </c:pt>
                <c:pt idx="12">
                  <c:v>204.05622883897004</c:v>
                </c:pt>
                <c:pt idx="13">
                  <c:v>171.07650301797327</c:v>
                </c:pt>
                <c:pt idx="14">
                  <c:v>131.37969517048381</c:v>
                </c:pt>
                <c:pt idx="15">
                  <c:v>84.391990779994842</c:v>
                </c:pt>
                <c:pt idx="16">
                  <c:v>29.539575329999991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2-4669-A37C-72EEE01B671C}"/>
            </c:ext>
          </c:extLst>
        </c:ser>
        <c:ser>
          <c:idx val="1"/>
          <c:order val="1"/>
          <c:tx>
            <c:strRef>
              <c:f>'1200-72000L-F'!$C$6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14250</c:v>
                </c:pt>
                <c:pt idx="2">
                  <c:v>28500</c:v>
                </c:pt>
                <c:pt idx="3">
                  <c:v>42750</c:v>
                </c:pt>
                <c:pt idx="4" formatCode="0">
                  <c:v>57000</c:v>
                </c:pt>
                <c:pt idx="5">
                  <c:v>60750</c:v>
                </c:pt>
                <c:pt idx="6">
                  <c:v>64500</c:v>
                </c:pt>
                <c:pt idx="7">
                  <c:v>68250</c:v>
                </c:pt>
                <c:pt idx="8" formatCode="0">
                  <c:v>72000</c:v>
                </c:pt>
                <c:pt idx="9" formatCode="0">
                  <c:v>75750</c:v>
                </c:pt>
                <c:pt idx="10" formatCode="0">
                  <c:v>79500</c:v>
                </c:pt>
                <c:pt idx="11" formatCode="0">
                  <c:v>83250</c:v>
                </c:pt>
                <c:pt idx="12" formatCode="0">
                  <c:v>87000</c:v>
                </c:pt>
                <c:pt idx="13" formatCode="0">
                  <c:v>97750</c:v>
                </c:pt>
                <c:pt idx="14" formatCode="0">
                  <c:v>108500</c:v>
                </c:pt>
                <c:pt idx="15" formatCode="0">
                  <c:v>119250</c:v>
                </c:pt>
                <c:pt idx="16" formatCode="0">
                  <c:v>130000</c:v>
                </c:pt>
              </c:numCache>
            </c:numRef>
          </c:xVal>
          <c:yVal>
            <c:numRef>
              <c:f>'1200-72000L-F'!$C$8:$C$24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2-4669-A37C-72EEE01B671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'1200-72000L-F'!$F$31:$F$32</c:f>
              <c:numCache>
                <c:formatCode>General</c:formatCode>
                <c:ptCount val="2"/>
                <c:pt idx="0">
                  <c:v>57000</c:v>
                </c:pt>
                <c:pt idx="1">
                  <c:v>57000</c:v>
                </c:pt>
              </c:numCache>
            </c:numRef>
          </c:xVal>
          <c:yVal>
            <c:numRef>
              <c:f>'1200-72000L-F'!$G$31:$G$32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2-4669-A37C-72EEE01B671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'1200-72000L-F'!$F$33:$F$34</c:f>
              <c:numCache>
                <c:formatCode>General</c:formatCode>
                <c:ptCount val="2"/>
                <c:pt idx="0">
                  <c:v>72000</c:v>
                </c:pt>
                <c:pt idx="1">
                  <c:v>72000</c:v>
                </c:pt>
              </c:numCache>
            </c:numRef>
          </c:xVal>
          <c:yVal>
            <c:numRef>
              <c:f>'1200-72000L-F'!$G$33:$G$34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F2-4669-A37C-72EEE01B671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'1200-72000L-F'!$F$35:$F$36</c:f>
              <c:numCache>
                <c:formatCode>General</c:formatCode>
                <c:ptCount val="2"/>
                <c:pt idx="0">
                  <c:v>87000</c:v>
                </c:pt>
                <c:pt idx="1">
                  <c:v>87000</c:v>
                </c:pt>
              </c:numCache>
            </c:numRef>
          </c:xVal>
          <c:yVal>
            <c:numRef>
              <c:f>'1200-72000L-F'!$G$35:$G$36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F2-4669-A37C-72EEE01B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'1200-72000L-F'!$E$6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'1200-72000L-F'!$A$8:$A$24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14250</c:v>
                </c:pt>
                <c:pt idx="2">
                  <c:v>28500</c:v>
                </c:pt>
                <c:pt idx="3">
                  <c:v>42750</c:v>
                </c:pt>
                <c:pt idx="4" formatCode="0">
                  <c:v>57000</c:v>
                </c:pt>
                <c:pt idx="5">
                  <c:v>60750</c:v>
                </c:pt>
                <c:pt idx="6">
                  <c:v>64500</c:v>
                </c:pt>
                <c:pt idx="7">
                  <c:v>68250</c:v>
                </c:pt>
                <c:pt idx="8" formatCode="0">
                  <c:v>72000</c:v>
                </c:pt>
                <c:pt idx="9" formatCode="0">
                  <c:v>75750</c:v>
                </c:pt>
                <c:pt idx="10" formatCode="0">
                  <c:v>79500</c:v>
                </c:pt>
                <c:pt idx="11" formatCode="0">
                  <c:v>83250</c:v>
                </c:pt>
                <c:pt idx="12" formatCode="0">
                  <c:v>87000</c:v>
                </c:pt>
                <c:pt idx="13" formatCode="0">
                  <c:v>97750</c:v>
                </c:pt>
                <c:pt idx="14" formatCode="0">
                  <c:v>108500</c:v>
                </c:pt>
                <c:pt idx="15" formatCode="0">
                  <c:v>119250</c:v>
                </c:pt>
                <c:pt idx="16" formatCode="0">
                  <c:v>130000</c:v>
                </c:pt>
              </c:numCache>
            </c:numRef>
          </c:xVal>
          <c:yVal>
            <c:numRef>
              <c:f>'1200-72000L-F'!$E$8:$E$24</c:f>
              <c:numCache>
                <c:formatCode>0.0</c:formatCode>
                <c:ptCount val="17"/>
                <c:pt idx="0">
                  <c:v>77.327200000000005</c:v>
                </c:pt>
                <c:pt idx="1">
                  <c:v>85.852826564712657</c:v>
                </c:pt>
                <c:pt idx="2">
                  <c:v>98.248234625159171</c:v>
                </c:pt>
                <c:pt idx="3">
                  <c:v>116.66829787440257</c:v>
                </c:pt>
                <c:pt idx="4">
                  <c:v>137.02307171576325</c:v>
                </c:pt>
                <c:pt idx="5">
                  <c:v>141.92767048432717</c:v>
                </c:pt>
                <c:pt idx="6">
                  <c:v>146.43794270022093</c:v>
                </c:pt>
                <c:pt idx="7">
                  <c:v>150.47119195094677</c:v>
                </c:pt>
                <c:pt idx="8">
                  <c:v>153.96729767861251</c:v>
                </c:pt>
                <c:pt idx="9">
                  <c:v>156.89418654117608</c:v>
                </c:pt>
                <c:pt idx="10">
                  <c:v>159.25330377368914</c:v>
                </c:pt>
                <c:pt idx="11">
                  <c:v>161.0850845495408</c:v>
                </c:pt>
                <c:pt idx="12">
                  <c:v>162.47442534170187</c:v>
                </c:pt>
                <c:pt idx="13">
                  <c:v>165.4537479231285</c:v>
                </c:pt>
                <c:pt idx="14">
                  <c:v>172.11124234180443</c:v>
                </c:pt>
                <c:pt idx="15">
                  <c:v>193.17985035901893</c:v>
                </c:pt>
                <c:pt idx="16">
                  <c:v>245.25246762699999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6-4609-A1D2-CCB5A84F2118}"/>
            </c:ext>
          </c:extLst>
        </c:ser>
        <c:ser>
          <c:idx val="0"/>
          <c:order val="1"/>
          <c:tx>
            <c:strRef>
              <c:f>'1200-72000L-F'!$F$6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14250</c:v>
                </c:pt>
                <c:pt idx="2">
                  <c:v>28500</c:v>
                </c:pt>
                <c:pt idx="3">
                  <c:v>42750</c:v>
                </c:pt>
                <c:pt idx="4" formatCode="0">
                  <c:v>57000</c:v>
                </c:pt>
                <c:pt idx="5">
                  <c:v>60750</c:v>
                </c:pt>
                <c:pt idx="6">
                  <c:v>64500</c:v>
                </c:pt>
                <c:pt idx="7">
                  <c:v>68250</c:v>
                </c:pt>
                <c:pt idx="8" formatCode="0">
                  <c:v>72000</c:v>
                </c:pt>
                <c:pt idx="9" formatCode="0">
                  <c:v>75750</c:v>
                </c:pt>
                <c:pt idx="10" formatCode="0">
                  <c:v>79500</c:v>
                </c:pt>
                <c:pt idx="11" formatCode="0">
                  <c:v>83250</c:v>
                </c:pt>
                <c:pt idx="12" formatCode="0">
                  <c:v>87000</c:v>
                </c:pt>
                <c:pt idx="13" formatCode="0">
                  <c:v>97750</c:v>
                </c:pt>
                <c:pt idx="14" formatCode="0">
                  <c:v>108500</c:v>
                </c:pt>
                <c:pt idx="15" formatCode="0">
                  <c:v>119250</c:v>
                </c:pt>
                <c:pt idx="16" formatCode="0">
                  <c:v>130000</c:v>
                </c:pt>
              </c:numCache>
            </c:numRef>
          </c:xVal>
          <c:yVal>
            <c:numRef>
              <c:f>'1200-72000L-F'!$F$8:$F$24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06-4609-A1D2-CCB5A84F2118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'1200-72000L-F'!$H$31:$H$32</c:f>
              <c:numCache>
                <c:formatCode>General</c:formatCode>
                <c:ptCount val="2"/>
                <c:pt idx="0">
                  <c:v>57000</c:v>
                </c:pt>
                <c:pt idx="1">
                  <c:v>57000</c:v>
                </c:pt>
              </c:numCache>
            </c:numRef>
          </c:xVal>
          <c:yVal>
            <c:numRef>
              <c:f>'1200-72000L-F'!$I$31:$I$32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245.25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06-4609-A1D2-CCB5A84F2118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'1200-72000L-F'!$F$33:$F$34</c:f>
              <c:numCache>
                <c:formatCode>General</c:formatCode>
                <c:ptCount val="2"/>
                <c:pt idx="0">
                  <c:v>72000</c:v>
                </c:pt>
                <c:pt idx="1">
                  <c:v>72000</c:v>
                </c:pt>
              </c:numCache>
            </c:numRef>
          </c:xVal>
          <c:yVal>
            <c:numRef>
              <c:f>'1200-72000L-F'!$I$33:$I$34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245.25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06-4609-A1D2-CCB5A84F2118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'1200-72000L-F'!$F$35:$F$36</c:f>
              <c:numCache>
                <c:formatCode>General</c:formatCode>
                <c:ptCount val="2"/>
                <c:pt idx="0">
                  <c:v>87000</c:v>
                </c:pt>
                <c:pt idx="1">
                  <c:v>87000</c:v>
                </c:pt>
              </c:numCache>
            </c:numRef>
          </c:xVal>
          <c:yVal>
            <c:numRef>
              <c:f>'1200-72000L-F'!$I$35:$I$36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245.25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06-4609-A1D2-CCB5A84F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'1200-66000L-F'!$B$6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'1200-66000L-F'!$A$8:$A$24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 formatCode="0">
                  <c:v>51000</c:v>
                </c:pt>
                <c:pt idx="5">
                  <c:v>54750</c:v>
                </c:pt>
                <c:pt idx="6">
                  <c:v>58500</c:v>
                </c:pt>
                <c:pt idx="7">
                  <c:v>62250</c:v>
                </c:pt>
                <c:pt idx="8" formatCode="0">
                  <c:v>66000</c:v>
                </c:pt>
                <c:pt idx="9" formatCode="0">
                  <c:v>69750</c:v>
                </c:pt>
                <c:pt idx="10" formatCode="0">
                  <c:v>73500</c:v>
                </c:pt>
                <c:pt idx="11" formatCode="0">
                  <c:v>77250</c:v>
                </c:pt>
                <c:pt idx="12" formatCode="0">
                  <c:v>81000</c:v>
                </c:pt>
                <c:pt idx="13" formatCode="0">
                  <c:v>88250</c:v>
                </c:pt>
                <c:pt idx="14" formatCode="0">
                  <c:v>95500</c:v>
                </c:pt>
                <c:pt idx="15" formatCode="0">
                  <c:v>102750</c:v>
                </c:pt>
                <c:pt idx="16" formatCode="0">
                  <c:v>110000</c:v>
                </c:pt>
              </c:numCache>
            </c:numRef>
          </c:xVal>
          <c:yVal>
            <c:numRef>
              <c:f>'1200-66000L-F'!$B$8:$B$24</c:f>
              <c:numCache>
                <c:formatCode>0.00</c:formatCode>
                <c:ptCount val="17"/>
                <c:pt idx="0">
                  <c:v>342.18419999999998</c:v>
                </c:pt>
                <c:pt idx="1">
                  <c:v>329.11931042328013</c:v>
                </c:pt>
                <c:pt idx="2">
                  <c:v>325.12279684248278</c:v>
                </c:pt>
                <c:pt idx="3">
                  <c:v>319.94455849819417</c:v>
                </c:pt>
                <c:pt idx="4">
                  <c:v>306.57527431972494</c:v>
                </c:pt>
                <c:pt idx="5">
                  <c:v>300.45260777707705</c:v>
                </c:pt>
                <c:pt idx="6">
                  <c:v>293.23150461573277</c:v>
                </c:pt>
                <c:pt idx="7">
                  <c:v>284.89368690488169</c:v>
                </c:pt>
                <c:pt idx="8">
                  <c:v>275.44512794759999</c:v>
                </c:pt>
                <c:pt idx="9">
                  <c:v>264.91605228085047</c:v>
                </c:pt>
                <c:pt idx="10">
                  <c:v>253.36093567548281</c:v>
                </c:pt>
                <c:pt idx="11">
                  <c:v>240.85850513623339</c:v>
                </c:pt>
                <c:pt idx="12">
                  <c:v>227.51173890172501</c:v>
                </c:pt>
                <c:pt idx="13">
                  <c:v>199.80787191639735</c:v>
                </c:pt>
                <c:pt idx="14">
                  <c:v>170.62074015535785</c:v>
                </c:pt>
                <c:pt idx="15">
                  <c:v>141.46559546220215</c:v>
                </c:pt>
                <c:pt idx="16">
                  <c:v>114.19650324999986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01-4290-AA03-460953BBF434}"/>
            </c:ext>
          </c:extLst>
        </c:ser>
        <c:ser>
          <c:idx val="1"/>
          <c:order val="1"/>
          <c:tx>
            <c:strRef>
              <c:f>'1200-66000L-F'!$C$6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 formatCode="0">
                  <c:v>51000</c:v>
                </c:pt>
                <c:pt idx="5">
                  <c:v>54750</c:v>
                </c:pt>
                <c:pt idx="6">
                  <c:v>58500</c:v>
                </c:pt>
                <c:pt idx="7">
                  <c:v>62250</c:v>
                </c:pt>
                <c:pt idx="8" formatCode="0">
                  <c:v>66000</c:v>
                </c:pt>
                <c:pt idx="9" formatCode="0">
                  <c:v>69750</c:v>
                </c:pt>
                <c:pt idx="10" formatCode="0">
                  <c:v>73500</c:v>
                </c:pt>
                <c:pt idx="11" formatCode="0">
                  <c:v>77250</c:v>
                </c:pt>
                <c:pt idx="12" formatCode="0">
                  <c:v>81000</c:v>
                </c:pt>
                <c:pt idx="13" formatCode="0">
                  <c:v>88250</c:v>
                </c:pt>
                <c:pt idx="14" formatCode="0">
                  <c:v>95500</c:v>
                </c:pt>
                <c:pt idx="15" formatCode="0">
                  <c:v>102750</c:v>
                </c:pt>
                <c:pt idx="16" formatCode="0">
                  <c:v>110000</c:v>
                </c:pt>
              </c:numCache>
            </c:numRef>
          </c:xVal>
          <c:yVal>
            <c:numRef>
              <c:f>'1200-66000L-F'!$C$8:$C$24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01-4290-AA03-460953BBF43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'1200-66000L-F'!$F$31:$F$32</c:f>
              <c:numCache>
                <c:formatCode>General</c:formatCode>
                <c:ptCount val="2"/>
                <c:pt idx="0">
                  <c:v>51000</c:v>
                </c:pt>
                <c:pt idx="1">
                  <c:v>51000</c:v>
                </c:pt>
              </c:numCache>
            </c:numRef>
          </c:xVal>
          <c:yVal>
            <c:numRef>
              <c:f>'1200-66000L-F'!$G$31:$G$32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01-4290-AA03-460953BBF434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'1200-66000L-F'!$F$33:$F$34</c:f>
              <c:numCache>
                <c:formatCode>General</c:formatCode>
                <c:ptCount val="2"/>
                <c:pt idx="0">
                  <c:v>66000</c:v>
                </c:pt>
                <c:pt idx="1">
                  <c:v>66000</c:v>
                </c:pt>
              </c:numCache>
            </c:numRef>
          </c:xVal>
          <c:yVal>
            <c:numRef>
              <c:f>'1200-66000L-F'!$G$33:$G$34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01-4290-AA03-460953BBF434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'1200-66000L-F'!$F$35:$F$36</c:f>
              <c:numCache>
                <c:formatCode>General</c:formatCode>
                <c:ptCount val="2"/>
                <c:pt idx="0">
                  <c:v>81000</c:v>
                </c:pt>
                <c:pt idx="1">
                  <c:v>81000</c:v>
                </c:pt>
              </c:numCache>
            </c:numRef>
          </c:xVal>
          <c:yVal>
            <c:numRef>
              <c:f>'1200-66000L-F'!$G$35:$G$36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01-4290-AA03-460953BB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'1200-66000L-F'!$E$6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'1200-66000L-F'!$A$8:$A$24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 formatCode="0">
                  <c:v>51000</c:v>
                </c:pt>
                <c:pt idx="5">
                  <c:v>54750</c:v>
                </c:pt>
                <c:pt idx="6">
                  <c:v>58500</c:v>
                </c:pt>
                <c:pt idx="7">
                  <c:v>62250</c:v>
                </c:pt>
                <c:pt idx="8" formatCode="0">
                  <c:v>66000</c:v>
                </c:pt>
                <c:pt idx="9" formatCode="0">
                  <c:v>69750</c:v>
                </c:pt>
                <c:pt idx="10" formatCode="0">
                  <c:v>73500</c:v>
                </c:pt>
                <c:pt idx="11" formatCode="0">
                  <c:v>77250</c:v>
                </c:pt>
                <c:pt idx="12" formatCode="0">
                  <c:v>81000</c:v>
                </c:pt>
                <c:pt idx="13" formatCode="0">
                  <c:v>88250</c:v>
                </c:pt>
                <c:pt idx="14" formatCode="0">
                  <c:v>95500</c:v>
                </c:pt>
                <c:pt idx="15" formatCode="0">
                  <c:v>102750</c:v>
                </c:pt>
                <c:pt idx="16" formatCode="0">
                  <c:v>110000</c:v>
                </c:pt>
              </c:numCache>
            </c:numRef>
          </c:xVal>
          <c:yVal>
            <c:numRef>
              <c:f>'1200-66000L-F'!$E$8:$E$24</c:f>
              <c:numCache>
                <c:formatCode>0.0</c:formatCode>
                <c:ptCount val="17"/>
                <c:pt idx="0">
                  <c:v>89.012829999999994</c:v>
                </c:pt>
                <c:pt idx="1">
                  <c:v>92.573873532222308</c:v>
                </c:pt>
                <c:pt idx="2">
                  <c:v>104.35336770939882</c:v>
                </c:pt>
                <c:pt idx="3">
                  <c:v>122.25575171792985</c:v>
                </c:pt>
                <c:pt idx="4">
                  <c:v>141.76272020082317</c:v>
                </c:pt>
                <c:pt idx="5">
                  <c:v>147.05974114287909</c:v>
                </c:pt>
                <c:pt idx="6">
                  <c:v>151.94194797928242</c:v>
                </c:pt>
                <c:pt idx="7">
                  <c:v>156.31171926953675</c:v>
                </c:pt>
                <c:pt idx="8">
                  <c:v>160.09135738662013</c:v>
                </c:pt>
                <c:pt idx="9">
                  <c:v>163.22741278622863</c:v>
                </c:pt>
                <c:pt idx="10">
                  <c:v>165.69500827601908</c:v>
                </c:pt>
                <c:pt idx="11">
                  <c:v>167.50216328485249</c:v>
                </c:pt>
                <c:pt idx="12">
                  <c:v>168.69411813203715</c:v>
                </c:pt>
                <c:pt idx="13">
                  <c:v>169.61651510931853</c:v>
                </c:pt>
                <c:pt idx="14">
                  <c:v>169.73761866952918</c:v>
                </c:pt>
                <c:pt idx="15">
                  <c:v>170.94975807611752</c:v>
                </c:pt>
                <c:pt idx="16">
                  <c:v>176.01970551600016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E-40E8-AE81-F9F36E0F6D86}"/>
            </c:ext>
          </c:extLst>
        </c:ser>
        <c:ser>
          <c:idx val="0"/>
          <c:order val="1"/>
          <c:tx>
            <c:strRef>
              <c:f>'1200-66000L-F'!$F$6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 formatCode="0">
                  <c:v>51000</c:v>
                </c:pt>
                <c:pt idx="5">
                  <c:v>54750</c:v>
                </c:pt>
                <c:pt idx="6">
                  <c:v>58500</c:v>
                </c:pt>
                <c:pt idx="7">
                  <c:v>62250</c:v>
                </c:pt>
                <c:pt idx="8" formatCode="0">
                  <c:v>66000</c:v>
                </c:pt>
                <c:pt idx="9" formatCode="0">
                  <c:v>69750</c:v>
                </c:pt>
                <c:pt idx="10" formatCode="0">
                  <c:v>73500</c:v>
                </c:pt>
                <c:pt idx="11" formatCode="0">
                  <c:v>77250</c:v>
                </c:pt>
                <c:pt idx="12" formatCode="0">
                  <c:v>81000</c:v>
                </c:pt>
                <c:pt idx="13" formatCode="0">
                  <c:v>88250</c:v>
                </c:pt>
                <c:pt idx="14" formatCode="0">
                  <c:v>95500</c:v>
                </c:pt>
                <c:pt idx="15" formatCode="0">
                  <c:v>102750</c:v>
                </c:pt>
                <c:pt idx="16" formatCode="0">
                  <c:v>110000</c:v>
                </c:pt>
              </c:numCache>
            </c:numRef>
          </c:xVal>
          <c:yVal>
            <c:numRef>
              <c:f>'1200-66000L-F'!$F$8:$F$24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8E-40E8-AE81-F9F36E0F6D8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'1200-66000L-F'!$H$31:$H$32</c:f>
              <c:numCache>
                <c:formatCode>General</c:formatCode>
                <c:ptCount val="2"/>
                <c:pt idx="0">
                  <c:v>51000</c:v>
                </c:pt>
                <c:pt idx="1">
                  <c:v>51000</c:v>
                </c:pt>
              </c:numCache>
            </c:numRef>
          </c:xVal>
          <c:yVal>
            <c:numRef>
              <c:f>'1200-66000L-F'!$I$31:$I$32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176.02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8E-40E8-AE81-F9F36E0F6D8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'1200-66000L-F'!$F$33:$F$34</c:f>
              <c:numCache>
                <c:formatCode>General</c:formatCode>
                <c:ptCount val="2"/>
                <c:pt idx="0">
                  <c:v>66000</c:v>
                </c:pt>
                <c:pt idx="1">
                  <c:v>66000</c:v>
                </c:pt>
              </c:numCache>
            </c:numRef>
          </c:xVal>
          <c:yVal>
            <c:numRef>
              <c:f>'1200-66000L-F'!$I$33:$I$34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176.02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8E-40E8-AE81-F9F36E0F6D8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'1200-66000L-F'!$F$35:$F$36</c:f>
              <c:numCache>
                <c:formatCode>General</c:formatCode>
                <c:ptCount val="2"/>
                <c:pt idx="0">
                  <c:v>81000</c:v>
                </c:pt>
                <c:pt idx="1">
                  <c:v>81000</c:v>
                </c:pt>
              </c:numCache>
            </c:numRef>
          </c:xVal>
          <c:yVal>
            <c:numRef>
              <c:f>'1200-66000L-F'!$I$35:$I$36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176.02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8E-40E8-AE81-F9F36E0F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'1200-64000L-F'!$B$6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'1200-64000L-F'!$A$8:$A$24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12250</c:v>
                </c:pt>
                <c:pt idx="2">
                  <c:v>24500</c:v>
                </c:pt>
                <c:pt idx="3">
                  <c:v>36750</c:v>
                </c:pt>
                <c:pt idx="4" formatCode="0">
                  <c:v>49000</c:v>
                </c:pt>
                <c:pt idx="5">
                  <c:v>52750</c:v>
                </c:pt>
                <c:pt idx="6">
                  <c:v>56500</c:v>
                </c:pt>
                <c:pt idx="7">
                  <c:v>60250</c:v>
                </c:pt>
                <c:pt idx="8" formatCode="0">
                  <c:v>64000</c:v>
                </c:pt>
                <c:pt idx="9" formatCode="0">
                  <c:v>67750</c:v>
                </c:pt>
                <c:pt idx="10" formatCode="0">
                  <c:v>71500</c:v>
                </c:pt>
                <c:pt idx="11" formatCode="0">
                  <c:v>75250</c:v>
                </c:pt>
                <c:pt idx="12" formatCode="0">
                  <c:v>79000</c:v>
                </c:pt>
                <c:pt idx="13" formatCode="0">
                  <c:v>83000</c:v>
                </c:pt>
                <c:pt idx="14" formatCode="0">
                  <c:v>87000</c:v>
                </c:pt>
                <c:pt idx="15" formatCode="0">
                  <c:v>91000</c:v>
                </c:pt>
                <c:pt idx="16" formatCode="0">
                  <c:v>95000</c:v>
                </c:pt>
              </c:numCache>
            </c:numRef>
          </c:xVal>
          <c:yVal>
            <c:numRef>
              <c:f>'1200-64000L-F'!$B$8:$B$24</c:f>
              <c:numCache>
                <c:formatCode>0.00</c:formatCode>
                <c:ptCount val="17"/>
                <c:pt idx="0">
                  <c:v>320.51859999999999</c:v>
                </c:pt>
                <c:pt idx="1">
                  <c:v>305.20179730271735</c:v>
                </c:pt>
                <c:pt idx="2">
                  <c:v>298.84963128131824</c:v>
                </c:pt>
                <c:pt idx="3">
                  <c:v>291.87089671150312</c:v>
                </c:pt>
                <c:pt idx="4">
                  <c:v>278.22444491296494</c:v>
                </c:pt>
                <c:pt idx="5">
                  <c:v>272.16827346493909</c:v>
                </c:pt>
                <c:pt idx="6">
                  <c:v>265.13690642203181</c:v>
                </c:pt>
                <c:pt idx="7">
                  <c:v>257.10672185578659</c:v>
                </c:pt>
                <c:pt idx="8">
                  <c:v>248.07096432216053</c:v>
                </c:pt>
                <c:pt idx="9">
                  <c:v>238.03806800223393</c:v>
                </c:pt>
                <c:pt idx="10">
                  <c:v>227.02997984291875</c:v>
                </c:pt>
                <c:pt idx="11">
                  <c:v>215.08048269766815</c:v>
                </c:pt>
                <c:pt idx="12">
                  <c:v>202.23351846718634</c:v>
                </c:pt>
                <c:pt idx="13">
                  <c:v>187.60008252419917</c:v>
                </c:pt>
                <c:pt idx="14">
                  <c:v>172.0773521223671</c:v>
                </c:pt>
                <c:pt idx="15">
                  <c:v>155.74390932769995</c:v>
                </c:pt>
                <c:pt idx="16">
                  <c:v>138.68251501309348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9C-4D83-8A8D-42E083409BC3}"/>
            </c:ext>
          </c:extLst>
        </c:ser>
        <c:ser>
          <c:idx val="1"/>
          <c:order val="1"/>
          <c:tx>
            <c:strRef>
              <c:f>'1200-64000L-F'!$C$6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12250</c:v>
                </c:pt>
                <c:pt idx="2">
                  <c:v>24500</c:v>
                </c:pt>
                <c:pt idx="3">
                  <c:v>36750</c:v>
                </c:pt>
                <c:pt idx="4" formatCode="0">
                  <c:v>49000</c:v>
                </c:pt>
                <c:pt idx="5">
                  <c:v>52750</c:v>
                </c:pt>
                <c:pt idx="6">
                  <c:v>56500</c:v>
                </c:pt>
                <c:pt idx="7">
                  <c:v>60250</c:v>
                </c:pt>
                <c:pt idx="8" formatCode="0">
                  <c:v>64000</c:v>
                </c:pt>
                <c:pt idx="9" formatCode="0">
                  <c:v>67750</c:v>
                </c:pt>
                <c:pt idx="10" formatCode="0">
                  <c:v>71500</c:v>
                </c:pt>
                <c:pt idx="11" formatCode="0">
                  <c:v>75250</c:v>
                </c:pt>
                <c:pt idx="12" formatCode="0">
                  <c:v>79000</c:v>
                </c:pt>
                <c:pt idx="13" formatCode="0">
                  <c:v>83000</c:v>
                </c:pt>
                <c:pt idx="14" formatCode="0">
                  <c:v>87000</c:v>
                </c:pt>
                <c:pt idx="15" formatCode="0">
                  <c:v>91000</c:v>
                </c:pt>
                <c:pt idx="16" formatCode="0">
                  <c:v>95000</c:v>
                </c:pt>
              </c:numCache>
            </c:numRef>
          </c:xVal>
          <c:yVal>
            <c:numRef>
              <c:f>'1200-64000L-F'!$C$8:$C$24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9C-4D83-8A8D-42E083409BC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'1200-64000L-F'!$F$31:$F$32</c:f>
              <c:numCache>
                <c:formatCode>General</c:formatCode>
                <c:ptCount val="2"/>
                <c:pt idx="0">
                  <c:v>49000</c:v>
                </c:pt>
                <c:pt idx="1">
                  <c:v>49000</c:v>
                </c:pt>
              </c:numCache>
            </c:numRef>
          </c:xVal>
          <c:yVal>
            <c:numRef>
              <c:f>'1200-64000L-F'!$G$31:$G$32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9C-4D83-8A8D-42E083409BC3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'1200-64000L-F'!$F$33:$F$34</c:f>
              <c:numCache>
                <c:formatCode>General</c:formatCode>
                <c:ptCount val="2"/>
                <c:pt idx="0">
                  <c:v>64000</c:v>
                </c:pt>
                <c:pt idx="1">
                  <c:v>64000</c:v>
                </c:pt>
              </c:numCache>
            </c:numRef>
          </c:xVal>
          <c:yVal>
            <c:numRef>
              <c:f>'1200-64000L-F'!$G$33:$G$34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9C-4D83-8A8D-42E083409BC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'1200-64000L-F'!$F$35:$F$36</c:f>
              <c:numCache>
                <c:formatCode>General</c:formatCode>
                <c:ptCount val="2"/>
                <c:pt idx="0">
                  <c:v>79000</c:v>
                </c:pt>
                <c:pt idx="1">
                  <c:v>79000</c:v>
                </c:pt>
              </c:numCache>
            </c:numRef>
          </c:xVal>
          <c:yVal>
            <c:numRef>
              <c:f>'1200-64000L-F'!$G$35:$G$36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9C-4D83-8A8D-42E08340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'1200-64000L-F'!$E$6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'1200-64000L-F'!$A$8:$A$24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12250</c:v>
                </c:pt>
                <c:pt idx="2">
                  <c:v>24500</c:v>
                </c:pt>
                <c:pt idx="3">
                  <c:v>36750</c:v>
                </c:pt>
                <c:pt idx="4" formatCode="0">
                  <c:v>49000</c:v>
                </c:pt>
                <c:pt idx="5">
                  <c:v>52750</c:v>
                </c:pt>
                <c:pt idx="6">
                  <c:v>56500</c:v>
                </c:pt>
                <c:pt idx="7">
                  <c:v>60250</c:v>
                </c:pt>
                <c:pt idx="8" formatCode="0">
                  <c:v>64000</c:v>
                </c:pt>
                <c:pt idx="9" formatCode="0">
                  <c:v>67750</c:v>
                </c:pt>
                <c:pt idx="10" formatCode="0">
                  <c:v>71500</c:v>
                </c:pt>
                <c:pt idx="11" formatCode="0">
                  <c:v>75250</c:v>
                </c:pt>
                <c:pt idx="12" formatCode="0">
                  <c:v>79000</c:v>
                </c:pt>
                <c:pt idx="13" formatCode="0">
                  <c:v>83000</c:v>
                </c:pt>
                <c:pt idx="14" formatCode="0">
                  <c:v>87000</c:v>
                </c:pt>
                <c:pt idx="15" formatCode="0">
                  <c:v>91000</c:v>
                </c:pt>
                <c:pt idx="16" formatCode="0">
                  <c:v>95000</c:v>
                </c:pt>
              </c:numCache>
            </c:numRef>
          </c:xVal>
          <c:yVal>
            <c:numRef>
              <c:f>'1200-64000L-F'!$E$8:$E$24</c:f>
              <c:numCache>
                <c:formatCode>0.0</c:formatCode>
                <c:ptCount val="17"/>
                <c:pt idx="0">
                  <c:v>81.222319999999996</c:v>
                </c:pt>
                <c:pt idx="1">
                  <c:v>83.752188612721056</c:v>
                </c:pt>
                <c:pt idx="2">
                  <c:v>93.370405501789719</c:v>
                </c:pt>
                <c:pt idx="3">
                  <c:v>108.27580856588145</c:v>
                </c:pt>
                <c:pt idx="4">
                  <c:v>124.60116494301897</c:v>
                </c:pt>
                <c:pt idx="5">
                  <c:v>129.20389438765019</c:v>
                </c:pt>
                <c:pt idx="6">
                  <c:v>133.41594913627</c:v>
                </c:pt>
                <c:pt idx="7">
                  <c:v>137.14032059189896</c:v>
                </c:pt>
                <c:pt idx="8">
                  <c:v>140.2991915297587</c:v>
                </c:pt>
                <c:pt idx="9">
                  <c:v>142.83831130129596</c:v>
                </c:pt>
                <c:pt idx="10">
                  <c:v>144.73137103820747</c:v>
                </c:pt>
                <c:pt idx="11">
                  <c:v>145.98437885646473</c:v>
                </c:pt>
                <c:pt idx="12">
                  <c:v>146.6400350603385</c:v>
                </c:pt>
                <c:pt idx="13">
                  <c:v>146.77620787392775</c:v>
                </c:pt>
                <c:pt idx="14">
                  <c:v>146.48746463760668</c:v>
                </c:pt>
                <c:pt idx="15">
                  <c:v>145.9975086769561</c:v>
                </c:pt>
                <c:pt idx="16">
                  <c:v>145.60095341834369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D3-473A-8533-4A2EEE8FA1B6}"/>
            </c:ext>
          </c:extLst>
        </c:ser>
        <c:ser>
          <c:idx val="0"/>
          <c:order val="1"/>
          <c:tx>
            <c:strRef>
              <c:f>'1200-64000L-F'!$F$6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12250</c:v>
                </c:pt>
                <c:pt idx="2">
                  <c:v>24500</c:v>
                </c:pt>
                <c:pt idx="3">
                  <c:v>36750</c:v>
                </c:pt>
                <c:pt idx="4" formatCode="0">
                  <c:v>49000</c:v>
                </c:pt>
                <c:pt idx="5">
                  <c:v>52750</c:v>
                </c:pt>
                <c:pt idx="6">
                  <c:v>56500</c:v>
                </c:pt>
                <c:pt idx="7">
                  <c:v>60250</c:v>
                </c:pt>
                <c:pt idx="8" formatCode="0">
                  <c:v>64000</c:v>
                </c:pt>
                <c:pt idx="9" formatCode="0">
                  <c:v>67750</c:v>
                </c:pt>
                <c:pt idx="10" formatCode="0">
                  <c:v>71500</c:v>
                </c:pt>
                <c:pt idx="11" formatCode="0">
                  <c:v>75250</c:v>
                </c:pt>
                <c:pt idx="12" formatCode="0">
                  <c:v>79000</c:v>
                </c:pt>
                <c:pt idx="13" formatCode="0">
                  <c:v>83000</c:v>
                </c:pt>
                <c:pt idx="14" formatCode="0">
                  <c:v>87000</c:v>
                </c:pt>
                <c:pt idx="15" formatCode="0">
                  <c:v>91000</c:v>
                </c:pt>
                <c:pt idx="16" formatCode="0">
                  <c:v>95000</c:v>
                </c:pt>
              </c:numCache>
            </c:numRef>
          </c:xVal>
          <c:yVal>
            <c:numRef>
              <c:f>'1200-64000L-F'!$F$8:$F$24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D3-473A-8533-4A2EEE8FA1B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'1200-64000L-F'!$H$31:$H$32</c:f>
              <c:numCache>
                <c:formatCode>General</c:formatCode>
                <c:ptCount val="2"/>
                <c:pt idx="0">
                  <c:v>49000</c:v>
                </c:pt>
                <c:pt idx="1">
                  <c:v>49000</c:v>
                </c:pt>
              </c:numCache>
            </c:numRef>
          </c:xVal>
          <c:yVal>
            <c:numRef>
              <c:f>'1200-64000L-F'!$I$31:$I$32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146.78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D3-473A-8533-4A2EEE8FA1B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'1200-64000L-F'!$F$33:$F$34</c:f>
              <c:numCache>
                <c:formatCode>General</c:formatCode>
                <c:ptCount val="2"/>
                <c:pt idx="0">
                  <c:v>64000</c:v>
                </c:pt>
                <c:pt idx="1">
                  <c:v>64000</c:v>
                </c:pt>
              </c:numCache>
            </c:numRef>
          </c:xVal>
          <c:yVal>
            <c:numRef>
              <c:f>'1200-64000L-F'!$I$33:$I$34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146.78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D3-473A-8533-4A2EEE8FA1B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'1200-64000L-F'!$F$35:$F$36</c:f>
              <c:numCache>
                <c:formatCode>General</c:formatCode>
                <c:ptCount val="2"/>
                <c:pt idx="0">
                  <c:v>79000</c:v>
                </c:pt>
                <c:pt idx="1">
                  <c:v>79000</c:v>
                </c:pt>
              </c:numCache>
            </c:numRef>
          </c:xVal>
          <c:yVal>
            <c:numRef>
              <c:f>'1200-64000L-F'!$I$35:$I$36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146.78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D3-473A-8533-4A2EEE8F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338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338-550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'SD550'!$A$12:$A$20</c:f>
              <c:numCache>
                <c:formatCode>General</c:formatCode>
                <c:ptCount val="9"/>
                <c:pt idx="0">
                  <c:v>340</c:v>
                </c:pt>
                <c:pt idx="1">
                  <c:v>392.5</c:v>
                </c:pt>
                <c:pt idx="2">
                  <c:v>445</c:v>
                </c:pt>
                <c:pt idx="3">
                  <c:v>497.5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'SD550'!$B$12:$B$20</c:f>
              <c:numCache>
                <c:formatCode>General</c:formatCode>
                <c:ptCount val="9"/>
                <c:pt idx="0">
                  <c:v>21.21507221524481</c:v>
                </c:pt>
                <c:pt idx="1">
                  <c:v>20.454857635345157</c:v>
                </c:pt>
                <c:pt idx="2">
                  <c:v>19.528692710112498</c:v>
                </c:pt>
                <c:pt idx="3">
                  <c:v>18.357012201053237</c:v>
                </c:pt>
                <c:pt idx="4">
                  <c:v>16.859943094375005</c:v>
                </c:pt>
                <c:pt idx="5">
                  <c:v>15.553925560642725</c:v>
                </c:pt>
                <c:pt idx="6">
                  <c:v>14.031890026855478</c:v>
                </c:pt>
                <c:pt idx="7">
                  <c:v>12.288059804286526</c:v>
                </c:pt>
                <c:pt idx="8">
                  <c:v>10.329345640000049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E2-44F4-9106-9730411994B0}"/>
            </c:ext>
          </c:extLst>
        </c:ser>
        <c:ser>
          <c:idx val="10"/>
          <c:order val="2"/>
          <c:tx>
            <c:v>338-660 HEAD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3E2-44F4-9106-9730411994B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338-660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E2-44F4-9106-9730411994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'SD500'!$A$12:$A$20</c:f>
              <c:numCache>
                <c:formatCode>General</c:formatCode>
                <c:ptCount val="9"/>
                <c:pt idx="0">
                  <c:v>440</c:v>
                </c:pt>
                <c:pt idx="1">
                  <c:v>495</c:v>
                </c:pt>
                <c:pt idx="2">
                  <c:v>550</c:v>
                </c:pt>
                <c:pt idx="3">
                  <c:v>605</c:v>
                </c:pt>
                <c:pt idx="4">
                  <c:v>660</c:v>
                </c:pt>
                <c:pt idx="5">
                  <c:v>700</c:v>
                </c:pt>
                <c:pt idx="6">
                  <c:v>740</c:v>
                </c:pt>
                <c:pt idx="7">
                  <c:v>780</c:v>
                </c:pt>
                <c:pt idx="8">
                  <c:v>820</c:v>
                </c:pt>
              </c:numCache>
            </c:numRef>
          </c:xVal>
          <c:yVal>
            <c:numRef>
              <c:f>'SD500'!$C$12:$C$20</c:f>
              <c:numCache>
                <c:formatCode>General</c:formatCode>
                <c:ptCount val="9"/>
                <c:pt idx="0">
                  <c:v>21.445078753886719</c:v>
                </c:pt>
                <c:pt idx="1">
                  <c:v>20.672059456069125</c:v>
                </c:pt>
                <c:pt idx="2">
                  <c:v>19.796666092046873</c:v>
                </c:pt>
                <c:pt idx="3">
                  <c:v>18.76831352937154</c:v>
                </c:pt>
                <c:pt idx="4">
                  <c:v>17.536487140245285</c:v>
                </c:pt>
                <c:pt idx="5">
                  <c:v>16.486341173499998</c:v>
                </c:pt>
                <c:pt idx="6">
                  <c:v>15.289433133218719</c:v>
                </c:pt>
                <c:pt idx="7">
                  <c:v>13.93460550134704</c:v>
                </c:pt>
                <c:pt idx="8">
                  <c:v>12.41520805260496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3E2-44F4-9106-9730411994B0}"/>
            </c:ext>
          </c:extLst>
        </c:ser>
        <c:ser>
          <c:idx val="0"/>
          <c:order val="4"/>
          <c:tx>
            <c:v>338-950 HEAD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3E2-44F4-9106-9730411994B0}"/>
                </c:ext>
              </c:extLst>
            </c:dLbl>
            <c:dLbl>
              <c:idx val="4"/>
              <c:layout>
                <c:manualLayout>
                  <c:x val="7.8815860945138441E-2"/>
                  <c:y val="7.77796664692679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338-950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3E2-44F4-9106-9730411994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3E2-44F4-9106-9730411994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'SD900'!$A$12:$A$20</c:f>
              <c:numCache>
                <c:formatCode>General</c:formatCode>
                <c:ptCount val="9"/>
                <c:pt idx="0">
                  <c:v>660</c:v>
                </c:pt>
                <c:pt idx="1">
                  <c:v>732.5</c:v>
                </c:pt>
                <c:pt idx="2">
                  <c:v>805</c:v>
                </c:pt>
                <c:pt idx="3">
                  <c:v>877.5</c:v>
                </c:pt>
                <c:pt idx="4">
                  <c:v>950</c:v>
                </c:pt>
                <c:pt idx="5">
                  <c:v>1012.5</c:v>
                </c:pt>
                <c:pt idx="6">
                  <c:v>1075</c:v>
                </c:pt>
                <c:pt idx="7">
                  <c:v>1137.5</c:v>
                </c:pt>
                <c:pt idx="8">
                  <c:v>1200</c:v>
                </c:pt>
              </c:numCache>
            </c:numRef>
          </c:xVal>
          <c:yVal>
            <c:numRef>
              <c:f>'SD900'!$C$12:$C$20</c:f>
              <c:numCache>
                <c:formatCode>General</c:formatCode>
                <c:ptCount val="9"/>
                <c:pt idx="0">
                  <c:v>17.086131004992094</c:v>
                </c:pt>
                <c:pt idx="1">
                  <c:v>16.358511932081864</c:v>
                </c:pt>
                <c:pt idx="2">
                  <c:v>15.536941803526732</c:v>
                </c:pt>
                <c:pt idx="3">
                  <c:v>14.607764892601951</c:v>
                </c:pt>
                <c:pt idx="4">
                  <c:v>13.557323123522728</c:v>
                </c:pt>
                <c:pt idx="5">
                  <c:v>12.543980326766915</c:v>
                </c:pt>
                <c:pt idx="6">
                  <c:v>11.421611223940207</c:v>
                </c:pt>
                <c:pt idx="7">
                  <c:v>10.181459006576302</c:v>
                </c:pt>
                <c:pt idx="8">
                  <c:v>8.8147640725350396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3E2-44F4-9106-9730411994B0}"/>
            </c:ext>
          </c:extLst>
        </c:ser>
        <c:ser>
          <c:idx val="8"/>
          <c:order val="6"/>
          <c:tx>
            <c:v>338-1150 HEAD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338-1150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'SD1200'!$A$12:$A$20</c:f>
              <c:numCache>
                <c:formatCode>General</c:formatCode>
                <c:ptCount val="9"/>
                <c:pt idx="0">
                  <c:v>750</c:v>
                </c:pt>
                <c:pt idx="1">
                  <c:v>850</c:v>
                </c:pt>
                <c:pt idx="2">
                  <c:v>950</c:v>
                </c:pt>
                <c:pt idx="3">
                  <c:v>1050</c:v>
                </c:pt>
                <c:pt idx="4">
                  <c:v>1150</c:v>
                </c:pt>
                <c:pt idx="5">
                  <c:v>1225</c:v>
                </c:pt>
                <c:pt idx="6">
                  <c:v>1300</c:v>
                </c:pt>
                <c:pt idx="7">
                  <c:v>1375</c:v>
                </c:pt>
                <c:pt idx="8">
                  <c:v>1450</c:v>
                </c:pt>
              </c:numCache>
            </c:numRef>
          </c:xVal>
          <c:yVal>
            <c:numRef>
              <c:f>'SD1200'!$C$12:$C$20</c:f>
              <c:numCache>
                <c:formatCode>General</c:formatCode>
                <c:ptCount val="9"/>
                <c:pt idx="0">
                  <c:v>19.046645122851565</c:v>
                </c:pt>
                <c:pt idx="1">
                  <c:v>18.369426093393439</c:v>
                </c:pt>
                <c:pt idx="2">
                  <c:v>17.585750589160313</c:v>
                </c:pt>
                <c:pt idx="3">
                  <c:v>16.663828428402187</c:v>
                </c:pt>
                <c:pt idx="4">
                  <c:v>15.572173529169063</c:v>
                </c:pt>
                <c:pt idx="5">
                  <c:v>14.624887563845334</c:v>
                </c:pt>
                <c:pt idx="6">
                  <c:v>13.556458002910006</c:v>
                </c:pt>
                <c:pt idx="7">
                  <c:v>12.359906974444586</c:v>
                </c:pt>
                <c:pt idx="8">
                  <c:v>11.031684110519691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E3E2-44F4-9106-9730411994B0}"/>
            </c:ext>
          </c:extLst>
        </c:ser>
        <c:ser>
          <c:idx val="14"/>
          <c:order val="8"/>
          <c:tx>
            <c:v>338-1450 HEAD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'SD1500'!$A$12:$A$20</c:f>
              <c:numCache>
                <c:formatCode>General</c:formatCode>
                <c:ptCount val="9"/>
                <c:pt idx="0">
                  <c:v>800</c:v>
                </c:pt>
                <c:pt idx="1">
                  <c:v>962.5</c:v>
                </c:pt>
                <c:pt idx="2">
                  <c:v>1125</c:v>
                </c:pt>
                <c:pt idx="3">
                  <c:v>1287.5</c:v>
                </c:pt>
                <c:pt idx="4">
                  <c:v>1450</c:v>
                </c:pt>
                <c:pt idx="5">
                  <c:v>1600</c:v>
                </c:pt>
                <c:pt idx="6">
                  <c:v>1750</c:v>
                </c:pt>
                <c:pt idx="7">
                  <c:v>1900</c:v>
                </c:pt>
                <c:pt idx="8">
                  <c:v>2050</c:v>
                </c:pt>
              </c:numCache>
            </c:numRef>
          </c:xVal>
          <c:yVal>
            <c:numRef>
              <c:f>'SD1500'!$B$12:$B$20</c:f>
              <c:numCache>
                <c:formatCode>General</c:formatCode>
                <c:ptCount val="9"/>
                <c:pt idx="0">
                  <c:v>17.270751478528002</c:v>
                </c:pt>
                <c:pt idx="1">
                  <c:v>16.57417093568046</c:v>
                </c:pt>
                <c:pt idx="2">
                  <c:v>15.838326609524538</c:v>
                </c:pt>
                <c:pt idx="3">
                  <c:v>15.04038328040526</c:v>
                </c:pt>
                <c:pt idx="4">
                  <c:v>14.157159868275908</c:v>
                </c:pt>
                <c:pt idx="5">
                  <c:v>13.246451504896003</c:v>
                </c:pt>
                <c:pt idx="6">
                  <c:v>12.226526531933594</c:v>
                </c:pt>
                <c:pt idx="7">
                  <c:v>11.081564731279</c:v>
                </c:pt>
                <c:pt idx="8">
                  <c:v>9.7975273284537838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E3E2-44F4-9106-9730411994B0}"/>
            </c:ext>
          </c:extLst>
        </c:ser>
        <c:ser>
          <c:idx val="12"/>
          <c:order val="10"/>
          <c:tx>
            <c:v>338-1800 HEAD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338-1800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'SD2000'!$A$12:$A$20</c:f>
              <c:numCache>
                <c:formatCode>General</c:formatCode>
                <c:ptCount val="9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1650</c:v>
                </c:pt>
                <c:pt idx="4">
                  <c:v>1800</c:v>
                </c:pt>
                <c:pt idx="5">
                  <c:v>1912.5</c:v>
                </c:pt>
                <c:pt idx="6">
                  <c:v>2025</c:v>
                </c:pt>
                <c:pt idx="7">
                  <c:v>2137.5</c:v>
                </c:pt>
                <c:pt idx="8">
                  <c:v>2250</c:v>
                </c:pt>
              </c:numCache>
            </c:numRef>
          </c:xVal>
          <c:yVal>
            <c:numRef>
              <c:f>'SD2000'!$C$12:$C$20</c:f>
              <c:numCache>
                <c:formatCode>General</c:formatCode>
                <c:ptCount val="9"/>
                <c:pt idx="0">
                  <c:v>14.987943708671999</c:v>
                </c:pt>
                <c:pt idx="1">
                  <c:v>14.138990177360062</c:v>
                </c:pt>
                <c:pt idx="2">
                  <c:v>13.29790036875</c:v>
                </c:pt>
                <c:pt idx="3">
                  <c:v>12.437306640058686</c:v>
                </c:pt>
                <c:pt idx="4">
                  <c:v>11.520376662528003</c:v>
                </c:pt>
                <c:pt idx="5">
                  <c:v>10.769568155455229</c:v>
                </c:pt>
                <c:pt idx="6">
                  <c:v>9.942331477226606</c:v>
                </c:pt>
                <c:pt idx="7">
                  <c:v>9.0176621728956992</c:v>
                </c:pt>
                <c:pt idx="8">
                  <c:v>7.9743604974609283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E3E2-44F4-9106-97304119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5904"/>
        <c:axId val="163777864"/>
      </c:scatterChart>
      <c:scatterChart>
        <c:scatterStyle val="smoothMarker"/>
        <c:varyColors val="0"/>
        <c:ser>
          <c:idx val="6"/>
          <c:order val="1"/>
          <c:tx>
            <c:v>338-550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338-550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'SD550'!$A$12:$A$20</c:f>
              <c:numCache>
                <c:formatCode>General</c:formatCode>
                <c:ptCount val="9"/>
                <c:pt idx="0">
                  <c:v>340</c:v>
                </c:pt>
                <c:pt idx="1">
                  <c:v>392.5</c:v>
                </c:pt>
                <c:pt idx="2">
                  <c:v>445</c:v>
                </c:pt>
                <c:pt idx="3">
                  <c:v>497.5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'SD550'!$H$12:$H$20</c:f>
              <c:numCache>
                <c:formatCode>General</c:formatCode>
                <c:ptCount val="9"/>
                <c:pt idx="0">
                  <c:v>42.8</c:v>
                </c:pt>
                <c:pt idx="1">
                  <c:v>45.6</c:v>
                </c:pt>
                <c:pt idx="2">
                  <c:v>47.2</c:v>
                </c:pt>
                <c:pt idx="3">
                  <c:v>48</c:v>
                </c:pt>
                <c:pt idx="4">
                  <c:v>48.2</c:v>
                </c:pt>
                <c:pt idx="5">
                  <c:v>48</c:v>
                </c:pt>
                <c:pt idx="6">
                  <c:v>47.3</c:v>
                </c:pt>
                <c:pt idx="7">
                  <c:v>45.8</c:v>
                </c:pt>
                <c:pt idx="8">
                  <c:v>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3E2-44F4-9106-9730411994B0}"/>
            </c:ext>
          </c:extLst>
        </c:ser>
        <c:ser>
          <c:idx val="11"/>
          <c:order val="3"/>
          <c:tx>
            <c:v>338-660 EFF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3E2-44F4-9106-9730411994B0}"/>
                </c:ext>
              </c:extLst>
            </c:dLbl>
            <c:dLbl>
              <c:idx val="8"/>
              <c:layout>
                <c:manualLayout>
                  <c:x val="-0.18920876335325007"/>
                  <c:y val="-2.32126276694521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338-660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'SD500'!$A$12:$A$20</c:f>
              <c:numCache>
                <c:formatCode>General</c:formatCode>
                <c:ptCount val="9"/>
                <c:pt idx="0">
                  <c:v>440</c:v>
                </c:pt>
                <c:pt idx="1">
                  <c:v>495</c:v>
                </c:pt>
                <c:pt idx="2">
                  <c:v>550</c:v>
                </c:pt>
                <c:pt idx="3">
                  <c:v>605</c:v>
                </c:pt>
                <c:pt idx="4">
                  <c:v>660</c:v>
                </c:pt>
                <c:pt idx="5">
                  <c:v>700</c:v>
                </c:pt>
                <c:pt idx="6">
                  <c:v>740</c:v>
                </c:pt>
                <c:pt idx="7">
                  <c:v>780</c:v>
                </c:pt>
                <c:pt idx="8">
                  <c:v>820</c:v>
                </c:pt>
              </c:numCache>
            </c:numRef>
          </c:xVal>
          <c:yVal>
            <c:numRef>
              <c:f>'SD500'!$H$12:$H$20</c:f>
              <c:numCache>
                <c:formatCode>General</c:formatCode>
                <c:ptCount val="9"/>
                <c:pt idx="0">
                  <c:v>50.4</c:v>
                </c:pt>
                <c:pt idx="1">
                  <c:v>53.1</c:v>
                </c:pt>
                <c:pt idx="2">
                  <c:v>55.3</c:v>
                </c:pt>
                <c:pt idx="3">
                  <c:v>56.8</c:v>
                </c:pt>
                <c:pt idx="4">
                  <c:v>57.3</c:v>
                </c:pt>
                <c:pt idx="5">
                  <c:v>56.9</c:v>
                </c:pt>
                <c:pt idx="6">
                  <c:v>55.8</c:v>
                </c:pt>
                <c:pt idx="7">
                  <c:v>53.6</c:v>
                </c:pt>
                <c:pt idx="8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3E2-44F4-9106-9730411994B0}"/>
            </c:ext>
          </c:extLst>
        </c:ser>
        <c:ser>
          <c:idx val="2"/>
          <c:order val="5"/>
          <c:tx>
            <c:v>338-950 EFF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338-950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'SD900'!$A$12:$A$20</c:f>
              <c:numCache>
                <c:formatCode>General</c:formatCode>
                <c:ptCount val="9"/>
                <c:pt idx="0">
                  <c:v>660</c:v>
                </c:pt>
                <c:pt idx="1">
                  <c:v>732.5</c:v>
                </c:pt>
                <c:pt idx="2">
                  <c:v>805</c:v>
                </c:pt>
                <c:pt idx="3">
                  <c:v>877.5</c:v>
                </c:pt>
                <c:pt idx="4">
                  <c:v>950</c:v>
                </c:pt>
                <c:pt idx="5">
                  <c:v>1012.5</c:v>
                </c:pt>
                <c:pt idx="6">
                  <c:v>1075</c:v>
                </c:pt>
                <c:pt idx="7">
                  <c:v>1137.5</c:v>
                </c:pt>
                <c:pt idx="8">
                  <c:v>1200</c:v>
                </c:pt>
              </c:numCache>
            </c:numRef>
          </c:xVal>
          <c:yVal>
            <c:numRef>
              <c:f>'SD900'!$H$12:$H$20</c:f>
              <c:numCache>
                <c:formatCode>General</c:formatCode>
                <c:ptCount val="9"/>
                <c:pt idx="0">
                  <c:v>46.5</c:v>
                </c:pt>
                <c:pt idx="1">
                  <c:v>49</c:v>
                </c:pt>
                <c:pt idx="2">
                  <c:v>51</c:v>
                </c:pt>
                <c:pt idx="3">
                  <c:v>52.3</c:v>
                </c:pt>
                <c:pt idx="4">
                  <c:v>52.8</c:v>
                </c:pt>
                <c:pt idx="5">
                  <c:v>52.5</c:v>
                </c:pt>
                <c:pt idx="6">
                  <c:v>51.4</c:v>
                </c:pt>
                <c:pt idx="7">
                  <c:v>49.2</c:v>
                </c:pt>
                <c:pt idx="8">
                  <c:v>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3E2-44F4-9106-9730411994B0}"/>
            </c:ext>
          </c:extLst>
        </c:ser>
        <c:ser>
          <c:idx val="9"/>
          <c:order val="7"/>
          <c:tx>
            <c:v>338-1150 EFF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E3E2-44F4-9106-9730411994B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338-1150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E3E2-44F4-9106-9730411994B0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'SD1200'!$A$12:$A$20</c:f>
              <c:numCache>
                <c:formatCode>General</c:formatCode>
                <c:ptCount val="9"/>
                <c:pt idx="0">
                  <c:v>750</c:v>
                </c:pt>
                <c:pt idx="1">
                  <c:v>850</c:v>
                </c:pt>
                <c:pt idx="2">
                  <c:v>950</c:v>
                </c:pt>
                <c:pt idx="3">
                  <c:v>1050</c:v>
                </c:pt>
                <c:pt idx="4">
                  <c:v>1150</c:v>
                </c:pt>
                <c:pt idx="5">
                  <c:v>1225</c:v>
                </c:pt>
                <c:pt idx="6">
                  <c:v>1300</c:v>
                </c:pt>
                <c:pt idx="7">
                  <c:v>1375</c:v>
                </c:pt>
                <c:pt idx="8">
                  <c:v>1450</c:v>
                </c:pt>
              </c:numCache>
            </c:numRef>
          </c:xVal>
          <c:yVal>
            <c:numRef>
              <c:f>'SD1200'!$H$12:$H$20</c:f>
              <c:numCache>
                <c:formatCode>General</c:formatCode>
                <c:ptCount val="9"/>
                <c:pt idx="0">
                  <c:v>48.1</c:v>
                </c:pt>
                <c:pt idx="1">
                  <c:v>51</c:v>
                </c:pt>
                <c:pt idx="2">
                  <c:v>53.2</c:v>
                </c:pt>
                <c:pt idx="3">
                  <c:v>54.6</c:v>
                </c:pt>
                <c:pt idx="4">
                  <c:v>55.1</c:v>
                </c:pt>
                <c:pt idx="5">
                  <c:v>54.6</c:v>
                </c:pt>
                <c:pt idx="6">
                  <c:v>53.3</c:v>
                </c:pt>
                <c:pt idx="7">
                  <c:v>51.1</c:v>
                </c:pt>
                <c:pt idx="8">
                  <c:v>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E3E2-44F4-9106-9730411994B0}"/>
            </c:ext>
          </c:extLst>
        </c:ser>
        <c:ser>
          <c:idx val="15"/>
          <c:order val="9"/>
          <c:tx>
            <c:v>338-1450 EFF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'SD1500'!$A$12:$A$20</c:f>
              <c:numCache>
                <c:formatCode>General</c:formatCode>
                <c:ptCount val="9"/>
                <c:pt idx="0">
                  <c:v>800</c:v>
                </c:pt>
                <c:pt idx="1">
                  <c:v>962.5</c:v>
                </c:pt>
                <c:pt idx="2">
                  <c:v>1125</c:v>
                </c:pt>
                <c:pt idx="3">
                  <c:v>1287.5</c:v>
                </c:pt>
                <c:pt idx="4">
                  <c:v>1450</c:v>
                </c:pt>
                <c:pt idx="5">
                  <c:v>1600</c:v>
                </c:pt>
                <c:pt idx="6">
                  <c:v>1750</c:v>
                </c:pt>
                <c:pt idx="7">
                  <c:v>1900</c:v>
                </c:pt>
                <c:pt idx="8">
                  <c:v>2050</c:v>
                </c:pt>
              </c:numCache>
            </c:numRef>
          </c:xVal>
          <c:yVal>
            <c:numRef>
              <c:f>'SD1500'!$H$12:$H$20</c:f>
              <c:numCache>
                <c:formatCode>General</c:formatCode>
                <c:ptCount val="9"/>
                <c:pt idx="0">
                  <c:v>39.9</c:v>
                </c:pt>
                <c:pt idx="1">
                  <c:v>43</c:v>
                </c:pt>
                <c:pt idx="2">
                  <c:v>45.1</c:v>
                </c:pt>
                <c:pt idx="3">
                  <c:v>46.2</c:v>
                </c:pt>
                <c:pt idx="4">
                  <c:v>46.5</c:v>
                </c:pt>
                <c:pt idx="5">
                  <c:v>46.1</c:v>
                </c:pt>
                <c:pt idx="6">
                  <c:v>45</c:v>
                </c:pt>
                <c:pt idx="7">
                  <c:v>43.3</c:v>
                </c:pt>
                <c:pt idx="8">
                  <c:v>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E3E2-44F4-9106-9730411994B0}"/>
            </c:ext>
          </c:extLst>
        </c:ser>
        <c:ser>
          <c:idx val="13"/>
          <c:order val="11"/>
          <c:tx>
            <c:v>338-1800 EFF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E3E2-44F4-9106-9730411994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E3E2-44F4-9106-9730411994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E3E2-44F4-9106-9730411994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E3E2-44F4-9106-9730411994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E3E2-44F4-9106-9730411994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E3E2-44F4-9106-9730411994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E3E2-44F4-9106-9730411994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E3E2-44F4-9106-9730411994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338-1800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E3E2-44F4-9106-9730411994B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'SD2000'!$A$12:$A$20</c:f>
              <c:numCache>
                <c:formatCode>General</c:formatCode>
                <c:ptCount val="9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1650</c:v>
                </c:pt>
                <c:pt idx="4">
                  <c:v>1800</c:v>
                </c:pt>
                <c:pt idx="5">
                  <c:v>1912.5</c:v>
                </c:pt>
                <c:pt idx="6">
                  <c:v>2025</c:v>
                </c:pt>
                <c:pt idx="7">
                  <c:v>2137.5</c:v>
                </c:pt>
                <c:pt idx="8">
                  <c:v>2250</c:v>
                </c:pt>
              </c:numCache>
            </c:numRef>
          </c:xVal>
          <c:yVal>
            <c:numRef>
              <c:f>'SD2000'!$H$12:$H$20</c:f>
              <c:numCache>
                <c:formatCode>General</c:formatCode>
                <c:ptCount val="9"/>
                <c:pt idx="0">
                  <c:v>49.8</c:v>
                </c:pt>
                <c:pt idx="1">
                  <c:v>52.8</c:v>
                </c:pt>
                <c:pt idx="2">
                  <c:v>55.1</c:v>
                </c:pt>
                <c:pt idx="3">
                  <c:v>56.6</c:v>
                </c:pt>
                <c:pt idx="4">
                  <c:v>57</c:v>
                </c:pt>
                <c:pt idx="5">
                  <c:v>56.5</c:v>
                </c:pt>
                <c:pt idx="6">
                  <c:v>55.1</c:v>
                </c:pt>
                <c:pt idx="7">
                  <c:v>52.7</c:v>
                </c:pt>
                <c:pt idx="8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E3E2-44F4-9106-97304119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6296"/>
        <c:axId val="163770416"/>
      </c:scatterChart>
      <c:valAx>
        <c:axId val="1637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7864"/>
        <c:crosses val="autoZero"/>
        <c:crossBetween val="midCat"/>
      </c:valAx>
      <c:valAx>
        <c:axId val="16377786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5904"/>
        <c:crosses val="autoZero"/>
        <c:crossBetween val="midCat"/>
      </c:valAx>
      <c:valAx>
        <c:axId val="163776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70416"/>
        <c:crosses val="autoZero"/>
        <c:crossBetween val="midCat"/>
      </c:valAx>
      <c:valAx>
        <c:axId val="16377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6296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'1200-63000L-F'!$B$6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 formatCode="0">
                  <c:v>48000</c:v>
                </c:pt>
                <c:pt idx="5">
                  <c:v>51750</c:v>
                </c:pt>
                <c:pt idx="6">
                  <c:v>55500</c:v>
                </c:pt>
                <c:pt idx="7">
                  <c:v>59250</c:v>
                </c:pt>
                <c:pt idx="8" formatCode="0">
                  <c:v>63000</c:v>
                </c:pt>
                <c:pt idx="9" formatCode="0">
                  <c:v>66750</c:v>
                </c:pt>
                <c:pt idx="10" formatCode="0">
                  <c:v>70500</c:v>
                </c:pt>
                <c:pt idx="11" formatCode="0">
                  <c:v>74250</c:v>
                </c:pt>
                <c:pt idx="12" formatCode="0">
                  <c:v>78000</c:v>
                </c:pt>
                <c:pt idx="13" formatCode="0">
                  <c:v>82250</c:v>
                </c:pt>
                <c:pt idx="14" formatCode="0">
                  <c:v>86500</c:v>
                </c:pt>
                <c:pt idx="15" formatCode="0">
                  <c:v>90750</c:v>
                </c:pt>
                <c:pt idx="16" formatCode="0">
                  <c:v>95000</c:v>
                </c:pt>
              </c:numCache>
            </c:numRef>
          </c:xVal>
          <c:yVal>
            <c:numRef>
              <c:f>'1200-63000L-F'!$B$8:$B$24</c:f>
              <c:numCache>
                <c:formatCode>0.00</c:formatCode>
                <c:ptCount val="17"/>
                <c:pt idx="0">
                  <c:v>294.78280000000001</c:v>
                </c:pt>
                <c:pt idx="1">
                  <c:v>281.58984964019203</c:v>
                </c:pt>
                <c:pt idx="2">
                  <c:v>276.55897945907202</c:v>
                </c:pt>
                <c:pt idx="3">
                  <c:v>270.721502263552</c:v>
                </c:pt>
                <c:pt idx="4">
                  <c:v>257.94747947315204</c:v>
                </c:pt>
                <c:pt idx="5">
                  <c:v>251.93565949088182</c:v>
                </c:pt>
                <c:pt idx="6">
                  <c:v>244.86060437443925</c:v>
                </c:pt>
                <c:pt idx="7">
                  <c:v>236.70579946777531</c:v>
                </c:pt>
                <c:pt idx="8">
                  <c:v>227.48180253126702</c:v>
                </c:pt>
                <c:pt idx="9">
                  <c:v>217.22624374171716</c:v>
                </c:pt>
                <c:pt idx="10">
                  <c:v>206.0038256923543</c:v>
                </c:pt>
                <c:pt idx="11">
                  <c:v>193.90632339283258</c:v>
                </c:pt>
                <c:pt idx="12">
                  <c:v>181.05258426923206</c:v>
                </c:pt>
                <c:pt idx="13">
                  <c:v>165.75618728706985</c:v>
                </c:pt>
                <c:pt idx="14">
                  <c:v>149.93114906431424</c:v>
                </c:pt>
                <c:pt idx="15">
                  <c:v>133.87658637323466</c:v>
                </c:pt>
                <c:pt idx="16">
                  <c:v>117.93627999187493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A-4D03-B2E2-72D7C9972260}"/>
            </c:ext>
          </c:extLst>
        </c:ser>
        <c:ser>
          <c:idx val="1"/>
          <c:order val="1"/>
          <c:tx>
            <c:strRef>
              <c:f>'1200-63000L-F'!$C$6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 formatCode="0">
                  <c:v>48000</c:v>
                </c:pt>
                <c:pt idx="5">
                  <c:v>51750</c:v>
                </c:pt>
                <c:pt idx="6">
                  <c:v>55500</c:v>
                </c:pt>
                <c:pt idx="7">
                  <c:v>59250</c:v>
                </c:pt>
                <c:pt idx="8" formatCode="0">
                  <c:v>63000</c:v>
                </c:pt>
                <c:pt idx="9" formatCode="0">
                  <c:v>66750</c:v>
                </c:pt>
                <c:pt idx="10" formatCode="0">
                  <c:v>70500</c:v>
                </c:pt>
                <c:pt idx="11" formatCode="0">
                  <c:v>74250</c:v>
                </c:pt>
                <c:pt idx="12" formatCode="0">
                  <c:v>78000</c:v>
                </c:pt>
                <c:pt idx="13" formatCode="0">
                  <c:v>82250</c:v>
                </c:pt>
                <c:pt idx="14" formatCode="0">
                  <c:v>86500</c:v>
                </c:pt>
                <c:pt idx="15" formatCode="0">
                  <c:v>90750</c:v>
                </c:pt>
                <c:pt idx="16" formatCode="0">
                  <c:v>95000</c:v>
                </c:pt>
              </c:numCache>
            </c:numRef>
          </c:xVal>
          <c:yVal>
            <c:numRef>
              <c:f>'1200-63000L-F'!$C$8:$C$24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A-4D03-B2E2-72D7C997226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'1200-63000L-F'!$F$31:$F$32</c:f>
              <c:numCache>
                <c:formatCode>General</c:formatCode>
                <c:ptCount val="2"/>
                <c:pt idx="0">
                  <c:v>48000</c:v>
                </c:pt>
                <c:pt idx="1">
                  <c:v>48000</c:v>
                </c:pt>
              </c:numCache>
            </c:numRef>
          </c:xVal>
          <c:yVal>
            <c:numRef>
              <c:f>'1200-63000L-F'!$G$31:$G$32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0A-4D03-B2E2-72D7C997226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'1200-63000L-F'!$F$33:$F$34</c:f>
              <c:numCache>
                <c:formatCode>General</c:formatCode>
                <c:ptCount val="2"/>
                <c:pt idx="0">
                  <c:v>63000</c:v>
                </c:pt>
                <c:pt idx="1">
                  <c:v>63000</c:v>
                </c:pt>
              </c:numCache>
            </c:numRef>
          </c:xVal>
          <c:yVal>
            <c:numRef>
              <c:f>'1200-63000L-F'!$G$33:$G$34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0A-4D03-B2E2-72D7C997226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'1200-63000L-F'!$F$35:$F$36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'1200-63000L-F'!$G$35:$G$36</c:f>
              <c:numCache>
                <c:formatCode>General</c:formatCode>
                <c:ptCount val="2"/>
                <c:pt idx="0">
                  <c:v>0</c:v>
                </c:pt>
                <c:pt idx="1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0A-4D03-B2E2-72D7C9972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816"/>
        <c:axId val="202027992"/>
      </c:scatterChart>
      <c:valAx>
        <c:axId val="2020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7992"/>
        <c:crosses val="autoZero"/>
        <c:crossBetween val="midCat"/>
      </c:valAx>
      <c:valAx>
        <c:axId val="20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'1200-63000L-F'!$E$6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'1200-63000L-F'!$A$8:$A$24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 formatCode="0">
                  <c:v>48000</c:v>
                </c:pt>
                <c:pt idx="5">
                  <c:v>51750</c:v>
                </c:pt>
                <c:pt idx="6">
                  <c:v>55500</c:v>
                </c:pt>
                <c:pt idx="7">
                  <c:v>59250</c:v>
                </c:pt>
                <c:pt idx="8" formatCode="0">
                  <c:v>63000</c:v>
                </c:pt>
                <c:pt idx="9" formatCode="0">
                  <c:v>66750</c:v>
                </c:pt>
                <c:pt idx="10" formatCode="0">
                  <c:v>70500</c:v>
                </c:pt>
                <c:pt idx="11" formatCode="0">
                  <c:v>74250</c:v>
                </c:pt>
                <c:pt idx="12" formatCode="0">
                  <c:v>78000</c:v>
                </c:pt>
                <c:pt idx="13" formatCode="0">
                  <c:v>82250</c:v>
                </c:pt>
                <c:pt idx="14" formatCode="0">
                  <c:v>86500</c:v>
                </c:pt>
                <c:pt idx="15" formatCode="0">
                  <c:v>90750</c:v>
                </c:pt>
                <c:pt idx="16" formatCode="0">
                  <c:v>95000</c:v>
                </c:pt>
              </c:numCache>
            </c:numRef>
          </c:xVal>
          <c:yVal>
            <c:numRef>
              <c:f>'1200-63000L-F'!$E$8:$E$24</c:f>
              <c:numCache>
                <c:formatCode>0.0</c:formatCode>
                <c:ptCount val="17"/>
                <c:pt idx="0">
                  <c:v>65.775300000000001</c:v>
                </c:pt>
                <c:pt idx="1">
                  <c:v>70.555546571719688</c:v>
                </c:pt>
                <c:pt idx="2">
                  <c:v>84.627240866549769</c:v>
                </c:pt>
                <c:pt idx="3">
                  <c:v>100.73408846452224</c:v>
                </c:pt>
                <c:pt idx="4">
                  <c:v>114.75748375391231</c:v>
                </c:pt>
                <c:pt idx="5">
                  <c:v>118.38051718692779</c:v>
                </c:pt>
                <c:pt idx="6">
                  <c:v>121.59506293400932</c:v>
                </c:pt>
                <c:pt idx="7">
                  <c:v>124.39432032559671</c:v>
                </c:pt>
                <c:pt idx="8">
                  <c:v>126.78108274136152</c:v>
                </c:pt>
                <c:pt idx="9">
                  <c:v>128.76531745746234</c:v>
                </c:pt>
                <c:pt idx="10">
                  <c:v>130.36174549379837</c:v>
                </c:pt>
                <c:pt idx="11">
                  <c:v>131.58742146126505</c:v>
                </c:pt>
                <c:pt idx="12">
                  <c:v>132.45931340900836</c:v>
                </c:pt>
                <c:pt idx="13">
                  <c:v>133.03784147407174</c:v>
                </c:pt>
                <c:pt idx="14">
                  <c:v>133.19352909359239</c:v>
                </c:pt>
                <c:pt idx="15">
                  <c:v>132.92687349988807</c:v>
                </c:pt>
                <c:pt idx="16">
                  <c:v>132.22119333128131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93-41C4-AA5E-F91EF2FCA2C3}"/>
            </c:ext>
          </c:extLst>
        </c:ser>
        <c:ser>
          <c:idx val="0"/>
          <c:order val="1"/>
          <c:tx>
            <c:strRef>
              <c:f>'1200-63000L-F'!$F$6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 formatCode="0">
                  <c:v>48000</c:v>
                </c:pt>
                <c:pt idx="5">
                  <c:v>51750</c:v>
                </c:pt>
                <c:pt idx="6">
                  <c:v>55500</c:v>
                </c:pt>
                <c:pt idx="7">
                  <c:v>59250</c:v>
                </c:pt>
                <c:pt idx="8" formatCode="0">
                  <c:v>63000</c:v>
                </c:pt>
                <c:pt idx="9" formatCode="0">
                  <c:v>66750</c:v>
                </c:pt>
                <c:pt idx="10" formatCode="0">
                  <c:v>70500</c:v>
                </c:pt>
                <c:pt idx="11" formatCode="0">
                  <c:v>74250</c:v>
                </c:pt>
                <c:pt idx="12" formatCode="0">
                  <c:v>78000</c:v>
                </c:pt>
                <c:pt idx="13" formatCode="0">
                  <c:v>82250</c:v>
                </c:pt>
                <c:pt idx="14" formatCode="0">
                  <c:v>86500</c:v>
                </c:pt>
                <c:pt idx="15" formatCode="0">
                  <c:v>90750</c:v>
                </c:pt>
                <c:pt idx="16" formatCode="0">
                  <c:v>95000</c:v>
                </c:pt>
              </c:numCache>
            </c:numRef>
          </c:xVal>
          <c:yVal>
            <c:numRef>
              <c:f>'1200-63000L-F'!$F$8:$F$24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93-41C4-AA5E-F91EF2FCA2C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'1200-63000L-F'!$H$31:$H$32</c:f>
              <c:numCache>
                <c:formatCode>General</c:formatCode>
                <c:ptCount val="2"/>
                <c:pt idx="0">
                  <c:v>48000</c:v>
                </c:pt>
                <c:pt idx="1">
                  <c:v>48000</c:v>
                </c:pt>
              </c:numCache>
            </c:numRef>
          </c:xVal>
          <c:yVal>
            <c:numRef>
              <c:f>'1200-63000L-F'!$I$31:$I$32</c:f>
              <c:numCache>
                <c:formatCode>General</c:formatCode>
                <c:ptCount val="2"/>
                <c:pt idx="0">
                  <c:v>0</c:v>
                </c:pt>
                <c:pt idx="1">
                  <c:v>133.19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93-41C4-AA5E-F91EF2FCA2C3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'1200-63000L-F'!$F$33:$F$34</c:f>
              <c:numCache>
                <c:formatCode>General</c:formatCode>
                <c:ptCount val="2"/>
                <c:pt idx="0">
                  <c:v>63000</c:v>
                </c:pt>
                <c:pt idx="1">
                  <c:v>63000</c:v>
                </c:pt>
              </c:numCache>
            </c:numRef>
          </c:xVal>
          <c:yVal>
            <c:numRef>
              <c:f>'1200-63000L-F'!$I$33:$I$34</c:f>
              <c:numCache>
                <c:formatCode>General</c:formatCode>
                <c:ptCount val="2"/>
                <c:pt idx="0">
                  <c:v>0</c:v>
                </c:pt>
                <c:pt idx="1">
                  <c:v>133.19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93-41C4-AA5E-F91EF2FCA2C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'1200-63000L-F'!$F$35:$F$36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'1200-63000L-F'!$I$35:$I$36</c:f>
              <c:numCache>
                <c:formatCode>General</c:formatCode>
                <c:ptCount val="2"/>
                <c:pt idx="0">
                  <c:v>0</c:v>
                </c:pt>
                <c:pt idx="1">
                  <c:v>133.19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93-41C4-AA5E-F91EF2FC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3288"/>
        <c:axId val="202025248"/>
      </c:scatterChart>
      <c:valAx>
        <c:axId val="20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5248"/>
        <c:crosses val="autoZero"/>
        <c:crossBetween val="midCat"/>
      </c:valAx>
      <c:valAx>
        <c:axId val="202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1200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827570032833348E-2"/>
          <c:y val="0.11140553882815893"/>
          <c:w val="0.94834485993433326"/>
          <c:h val="0.84025544706738087"/>
        </c:manualLayout>
      </c:layout>
      <c:scatterChart>
        <c:scatterStyle val="smoothMarker"/>
        <c:varyColors val="0"/>
        <c:ser>
          <c:idx val="10"/>
          <c:order val="0"/>
          <c:tx>
            <c:strRef>
              <c:f>'1200-78000L-F'!$C$2</c:f>
              <c:strCache>
                <c:ptCount val="1"/>
                <c:pt idx="0">
                  <c:v>1200-78000L-F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D6-4713-B2A4-4AE699EE230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1200-78000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D6-4713-B2A4-4AE699EE23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'1200-78000L-F'!$A$12:$A$20</c:f>
              <c:numCache>
                <c:formatCode>General</c:formatCode>
                <c:ptCount val="9"/>
                <c:pt idx="0" formatCode="0">
                  <c:v>63000</c:v>
                </c:pt>
                <c:pt idx="1">
                  <c:v>66750</c:v>
                </c:pt>
                <c:pt idx="2">
                  <c:v>70500</c:v>
                </c:pt>
                <c:pt idx="3">
                  <c:v>74250</c:v>
                </c:pt>
                <c:pt idx="4" formatCode="0">
                  <c:v>78000</c:v>
                </c:pt>
                <c:pt idx="5" formatCode="0">
                  <c:v>81750</c:v>
                </c:pt>
                <c:pt idx="6" formatCode="0">
                  <c:v>85500</c:v>
                </c:pt>
                <c:pt idx="7" formatCode="0">
                  <c:v>89250</c:v>
                </c:pt>
                <c:pt idx="8" formatCode="0">
                  <c:v>93000</c:v>
                </c:pt>
              </c:numCache>
            </c:numRef>
          </c:xVal>
          <c:yVal>
            <c:numRef>
              <c:f>'1200-78000L-F'!$B$12:$B$20</c:f>
              <c:numCache>
                <c:formatCode>0.00</c:formatCode>
                <c:ptCount val="9"/>
                <c:pt idx="0">
                  <c:v>311.56712109733996</c:v>
                </c:pt>
                <c:pt idx="1">
                  <c:v>305.49446515552904</c:v>
                </c:pt>
                <c:pt idx="2">
                  <c:v>298.80319856057747</c:v>
                </c:pt>
                <c:pt idx="3">
                  <c:v>291.46582884303217</c:v>
                </c:pt>
                <c:pt idx="4">
                  <c:v>283.45486353344</c:v>
                </c:pt>
                <c:pt idx="5">
                  <c:v>274.74281016234778</c:v>
                </c:pt>
                <c:pt idx="6">
                  <c:v>265.30217626030247</c:v>
                </c:pt>
                <c:pt idx="7">
                  <c:v>255.10546935785095</c:v>
                </c:pt>
                <c:pt idx="8">
                  <c:v>244.12519698553996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D6-4713-B2A4-4AE699EE2309}"/>
            </c:ext>
          </c:extLst>
        </c:ser>
        <c:ser>
          <c:idx val="0"/>
          <c:order val="2"/>
          <c:tx>
            <c:strRef>
              <c:f>'1200-75000L-F'!$C$2</c:f>
              <c:strCache>
                <c:ptCount val="1"/>
                <c:pt idx="0">
                  <c:v>1200-75000L-F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1200-75000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D6-4713-B2A4-4AE699EE23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'1200-75000L-F'!$A$12:$A$20</c:f>
              <c:numCache>
                <c:formatCode>General</c:formatCode>
                <c:ptCount val="9"/>
                <c:pt idx="0" formatCode="0">
                  <c:v>59000</c:v>
                </c:pt>
                <c:pt idx="1">
                  <c:v>63000</c:v>
                </c:pt>
                <c:pt idx="2">
                  <c:v>67000</c:v>
                </c:pt>
                <c:pt idx="3">
                  <c:v>71000</c:v>
                </c:pt>
                <c:pt idx="4" formatCode="0">
                  <c:v>75000</c:v>
                </c:pt>
                <c:pt idx="5" formatCode="0">
                  <c:v>78750</c:v>
                </c:pt>
                <c:pt idx="6" formatCode="0">
                  <c:v>82500</c:v>
                </c:pt>
                <c:pt idx="7" formatCode="0">
                  <c:v>86250</c:v>
                </c:pt>
                <c:pt idx="8" formatCode="0">
                  <c:v>90000</c:v>
                </c:pt>
              </c:numCache>
            </c:numRef>
          </c:xVal>
          <c:yVal>
            <c:numRef>
              <c:f>'1200-75000L-F'!$B$12:$B$20</c:f>
              <c:numCache>
                <c:formatCode>0.00</c:formatCode>
                <c:ptCount val="9"/>
                <c:pt idx="0">
                  <c:v>290.58768284535006</c:v>
                </c:pt>
                <c:pt idx="1">
                  <c:v>284.61634167954998</c:v>
                </c:pt>
                <c:pt idx="2">
                  <c:v>277.98865145295002</c:v>
                </c:pt>
                <c:pt idx="3">
                  <c:v>270.67709804715003</c:v>
                </c:pt>
                <c:pt idx="4">
                  <c:v>262.65416734374998</c:v>
                </c:pt>
                <c:pt idx="5">
                  <c:v>254.46212690810546</c:v>
                </c:pt>
                <c:pt idx="6">
                  <c:v>245.59799925390627</c:v>
                </c:pt>
                <c:pt idx="7">
                  <c:v>236.03911344619141</c:v>
                </c:pt>
                <c:pt idx="8">
                  <c:v>225.76279855000001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8D6-4713-B2A4-4AE699EE2309}"/>
            </c:ext>
          </c:extLst>
        </c:ser>
        <c:ser>
          <c:idx val="8"/>
          <c:order val="4"/>
          <c:tx>
            <c:strRef>
              <c:f>'1200-72000L-F'!$C$2</c:f>
              <c:strCache>
                <c:ptCount val="1"/>
                <c:pt idx="0">
                  <c:v>1200-72000L-F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8D6-4713-B2A4-4AE699EE23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1200-72000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8D6-4713-B2A4-4AE699EE23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'1200-72000L-F'!$A$12:$A$20</c:f>
              <c:numCache>
                <c:formatCode>General</c:formatCode>
                <c:ptCount val="9"/>
                <c:pt idx="0" formatCode="0">
                  <c:v>57000</c:v>
                </c:pt>
                <c:pt idx="1">
                  <c:v>60750</c:v>
                </c:pt>
                <c:pt idx="2">
                  <c:v>64500</c:v>
                </c:pt>
                <c:pt idx="3">
                  <c:v>68250</c:v>
                </c:pt>
                <c:pt idx="4" formatCode="0">
                  <c:v>72000</c:v>
                </c:pt>
                <c:pt idx="5" formatCode="0">
                  <c:v>75750</c:v>
                </c:pt>
                <c:pt idx="6" formatCode="0">
                  <c:v>79500</c:v>
                </c:pt>
                <c:pt idx="7" formatCode="0">
                  <c:v>83250</c:v>
                </c:pt>
                <c:pt idx="8" formatCode="0">
                  <c:v>87000</c:v>
                </c:pt>
              </c:numCache>
            </c:numRef>
          </c:xVal>
          <c:yVal>
            <c:numRef>
              <c:f>'1200-72000L-F'!$B$12:$B$20</c:f>
              <c:numCache>
                <c:formatCode>0.00</c:formatCode>
                <c:ptCount val="9"/>
                <c:pt idx="0">
                  <c:v>265.41045886207002</c:v>
                </c:pt>
                <c:pt idx="1">
                  <c:v>259.9313706103427</c:v>
                </c:pt>
                <c:pt idx="2">
                  <c:v>253.87522945501374</c:v>
                </c:pt>
                <c:pt idx="3">
                  <c:v>247.21767749057551</c:v>
                </c:pt>
                <c:pt idx="4">
                  <c:v>239.93435681152002</c:v>
                </c:pt>
                <c:pt idx="5">
                  <c:v>232.00090951233952</c:v>
                </c:pt>
                <c:pt idx="6">
                  <c:v>223.3929776875263</c:v>
                </c:pt>
                <c:pt idx="7">
                  <c:v>214.08620343157239</c:v>
                </c:pt>
                <c:pt idx="8">
                  <c:v>204.05622883897004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8D6-4713-B2A4-4AE699EE2309}"/>
            </c:ext>
          </c:extLst>
        </c:ser>
        <c:ser>
          <c:idx val="1"/>
          <c:order val="6"/>
          <c:tx>
            <c:strRef>
              <c:f>'1200-66000L-F'!$C$2</c:f>
              <c:strCache>
                <c:ptCount val="1"/>
                <c:pt idx="0">
                  <c:v>1200-66000L-F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1200-68000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8D6-4713-B2A4-4AE699EE2309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'1200-66000L-F'!$A$12:$A$20</c:f>
              <c:numCache>
                <c:formatCode>General</c:formatCode>
                <c:ptCount val="9"/>
                <c:pt idx="0" formatCode="0">
                  <c:v>51000</c:v>
                </c:pt>
                <c:pt idx="1">
                  <c:v>54750</c:v>
                </c:pt>
                <c:pt idx="2">
                  <c:v>58500</c:v>
                </c:pt>
                <c:pt idx="3">
                  <c:v>62250</c:v>
                </c:pt>
                <c:pt idx="4" formatCode="0">
                  <c:v>66000</c:v>
                </c:pt>
                <c:pt idx="5" formatCode="0">
                  <c:v>69750</c:v>
                </c:pt>
                <c:pt idx="6" formatCode="0">
                  <c:v>73500</c:v>
                </c:pt>
                <c:pt idx="7" formatCode="0">
                  <c:v>77250</c:v>
                </c:pt>
                <c:pt idx="8" formatCode="0">
                  <c:v>81000</c:v>
                </c:pt>
              </c:numCache>
            </c:numRef>
          </c:xVal>
          <c:yVal>
            <c:numRef>
              <c:f>'1200-66000L-F'!$B$12:$B$20</c:f>
              <c:numCache>
                <c:formatCode>0.00</c:formatCode>
                <c:ptCount val="9"/>
                <c:pt idx="0">
                  <c:v>306.57527431972494</c:v>
                </c:pt>
                <c:pt idx="1">
                  <c:v>300.45260777707705</c:v>
                </c:pt>
                <c:pt idx="2">
                  <c:v>293.23150461573277</c:v>
                </c:pt>
                <c:pt idx="3">
                  <c:v>284.89368690488169</c:v>
                </c:pt>
                <c:pt idx="4">
                  <c:v>275.44512794759999</c:v>
                </c:pt>
                <c:pt idx="5">
                  <c:v>264.91605228085047</c:v>
                </c:pt>
                <c:pt idx="6">
                  <c:v>253.36093567548281</c:v>
                </c:pt>
                <c:pt idx="7">
                  <c:v>240.85850513623339</c:v>
                </c:pt>
                <c:pt idx="8">
                  <c:v>227.51173890172501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8D6-4713-B2A4-4AE699EE2309}"/>
            </c:ext>
          </c:extLst>
        </c:ser>
        <c:ser>
          <c:idx val="4"/>
          <c:order val="10"/>
          <c:tx>
            <c:strRef>
              <c:f>'1200-63000L-F'!$C$2</c:f>
              <c:strCache>
                <c:ptCount val="1"/>
                <c:pt idx="0">
                  <c:v>1200-63000L-F</c:v>
                </c:pt>
              </c:strCache>
            </c:strRef>
          </c:tx>
          <c:marker>
            <c:symbol val="none"/>
          </c:marker>
          <c:dPt>
            <c:idx val="8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C81-41A9-A262-28C0E8DFB7C2}"/>
              </c:ext>
            </c:extLst>
          </c:dPt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1200-63000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81-41A9-A262-28C0E8DFB7C2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'1200-63000L-F'!$A$12:$A$20</c:f>
              <c:numCache>
                <c:formatCode>General</c:formatCode>
                <c:ptCount val="9"/>
                <c:pt idx="0" formatCode="0">
                  <c:v>48000</c:v>
                </c:pt>
                <c:pt idx="1">
                  <c:v>51750</c:v>
                </c:pt>
                <c:pt idx="2">
                  <c:v>55500</c:v>
                </c:pt>
                <c:pt idx="3">
                  <c:v>59250</c:v>
                </c:pt>
                <c:pt idx="4" formatCode="0">
                  <c:v>63000</c:v>
                </c:pt>
                <c:pt idx="5" formatCode="0">
                  <c:v>66750</c:v>
                </c:pt>
                <c:pt idx="6" formatCode="0">
                  <c:v>70500</c:v>
                </c:pt>
                <c:pt idx="7" formatCode="0">
                  <c:v>74250</c:v>
                </c:pt>
                <c:pt idx="8" formatCode="0">
                  <c:v>78000</c:v>
                </c:pt>
              </c:numCache>
            </c:numRef>
          </c:xVal>
          <c:yVal>
            <c:numRef>
              <c:f>'1200-63000L-F'!$B$12:$B$20</c:f>
              <c:numCache>
                <c:formatCode>0.00</c:formatCode>
                <c:ptCount val="9"/>
                <c:pt idx="0">
                  <c:v>257.94747947315204</c:v>
                </c:pt>
                <c:pt idx="1">
                  <c:v>251.93565949088182</c:v>
                </c:pt>
                <c:pt idx="2">
                  <c:v>244.86060437443925</c:v>
                </c:pt>
                <c:pt idx="3">
                  <c:v>236.70579946777531</c:v>
                </c:pt>
                <c:pt idx="4">
                  <c:v>227.48180253126702</c:v>
                </c:pt>
                <c:pt idx="5">
                  <c:v>217.22624374171716</c:v>
                </c:pt>
                <c:pt idx="6">
                  <c:v>206.0038256923543</c:v>
                </c:pt>
                <c:pt idx="7">
                  <c:v>193.90632339283258</c:v>
                </c:pt>
                <c:pt idx="8">
                  <c:v>181.05258426923206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1-41A9-A262-28C0E8DFB7C2}"/>
            </c:ext>
          </c:extLst>
        </c:ser>
        <c:ser>
          <c:idx val="6"/>
          <c:order val="11"/>
          <c:tx>
            <c:strRef>
              <c:f>'1200-64000L-F'!$C$2</c:f>
              <c:strCache>
                <c:ptCount val="1"/>
                <c:pt idx="0">
                  <c:v>1200-64000L-F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1200-64000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81-41A9-A262-28C0E8DFB7C2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'1200-64000L-F'!$A$12:$A$20</c:f>
              <c:numCache>
                <c:formatCode>General</c:formatCode>
                <c:ptCount val="9"/>
                <c:pt idx="0" formatCode="0">
                  <c:v>49000</c:v>
                </c:pt>
                <c:pt idx="1">
                  <c:v>52750</c:v>
                </c:pt>
                <c:pt idx="2">
                  <c:v>56500</c:v>
                </c:pt>
                <c:pt idx="3">
                  <c:v>60250</c:v>
                </c:pt>
                <c:pt idx="4" formatCode="0">
                  <c:v>64000</c:v>
                </c:pt>
                <c:pt idx="5" formatCode="0">
                  <c:v>67750</c:v>
                </c:pt>
                <c:pt idx="6" formatCode="0">
                  <c:v>71500</c:v>
                </c:pt>
                <c:pt idx="7" formatCode="0">
                  <c:v>75250</c:v>
                </c:pt>
                <c:pt idx="8" formatCode="0">
                  <c:v>79000</c:v>
                </c:pt>
              </c:numCache>
            </c:numRef>
          </c:xVal>
          <c:yVal>
            <c:numRef>
              <c:f>'1200-64000L-F'!$B$12:$B$20</c:f>
              <c:numCache>
                <c:formatCode>0.00</c:formatCode>
                <c:ptCount val="9"/>
                <c:pt idx="0">
                  <c:v>278.22444491296494</c:v>
                </c:pt>
                <c:pt idx="1">
                  <c:v>272.16827346493909</c:v>
                </c:pt>
                <c:pt idx="2">
                  <c:v>265.13690642203181</c:v>
                </c:pt>
                <c:pt idx="3">
                  <c:v>257.10672185578659</c:v>
                </c:pt>
                <c:pt idx="4">
                  <c:v>248.07096432216053</c:v>
                </c:pt>
                <c:pt idx="5">
                  <c:v>238.03806800223393</c:v>
                </c:pt>
                <c:pt idx="6">
                  <c:v>227.02997984291875</c:v>
                </c:pt>
                <c:pt idx="7">
                  <c:v>215.08048269766815</c:v>
                </c:pt>
                <c:pt idx="8">
                  <c:v>202.23351846718634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81-41A9-A262-28C0E8DF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9560"/>
        <c:axId val="202020544"/>
      </c:scatterChart>
      <c:scatterChart>
        <c:scatterStyle val="smoothMarker"/>
        <c:varyColors val="0"/>
        <c:ser>
          <c:idx val="11"/>
          <c:order val="1"/>
          <c:tx>
            <c:strRef>
              <c:f>'1200-78000L-F'!$C$2</c:f>
              <c:strCache>
                <c:ptCount val="1"/>
                <c:pt idx="0">
                  <c:v>1200-78000L-F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8D6-4713-B2A4-4AE699EE23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1200-78000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8D6-4713-B2A4-4AE699EE23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'1200-78000L-F'!$A$12:$A$20</c:f>
              <c:numCache>
                <c:formatCode>General</c:formatCode>
                <c:ptCount val="9"/>
                <c:pt idx="0" formatCode="0">
                  <c:v>63000</c:v>
                </c:pt>
                <c:pt idx="1">
                  <c:v>66750</c:v>
                </c:pt>
                <c:pt idx="2">
                  <c:v>70500</c:v>
                </c:pt>
                <c:pt idx="3">
                  <c:v>74250</c:v>
                </c:pt>
                <c:pt idx="4" formatCode="0">
                  <c:v>78000</c:v>
                </c:pt>
                <c:pt idx="5" formatCode="0">
                  <c:v>81750</c:v>
                </c:pt>
                <c:pt idx="6" formatCode="0">
                  <c:v>85500</c:v>
                </c:pt>
                <c:pt idx="7" formatCode="0">
                  <c:v>89250</c:v>
                </c:pt>
                <c:pt idx="8" formatCode="0">
                  <c:v>93000</c:v>
                </c:pt>
              </c:numCache>
            </c:numRef>
          </c:xVal>
          <c:yVal>
            <c:numRef>
              <c:f>'1200-78000L-F'!$H$12:$H$20</c:f>
              <c:numCache>
                <c:formatCode>General</c:formatCode>
                <c:ptCount val="9"/>
                <c:pt idx="0">
                  <c:v>81.900000000000006</c:v>
                </c:pt>
                <c:pt idx="1">
                  <c:v>82.6</c:v>
                </c:pt>
                <c:pt idx="2">
                  <c:v>83.1</c:v>
                </c:pt>
                <c:pt idx="3">
                  <c:v>83.5</c:v>
                </c:pt>
                <c:pt idx="4">
                  <c:v>83.5</c:v>
                </c:pt>
                <c:pt idx="5">
                  <c:v>83.4</c:v>
                </c:pt>
                <c:pt idx="6">
                  <c:v>82.9</c:v>
                </c:pt>
                <c:pt idx="7">
                  <c:v>82.2</c:v>
                </c:pt>
                <c:pt idx="8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8D6-4713-B2A4-4AE699EE2309}"/>
            </c:ext>
          </c:extLst>
        </c:ser>
        <c:ser>
          <c:idx val="2"/>
          <c:order val="3"/>
          <c:tx>
            <c:strRef>
              <c:f>'1200-75000L-F'!$C$2</c:f>
              <c:strCache>
                <c:ptCount val="1"/>
                <c:pt idx="0">
                  <c:v>1200-75000L-F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8D6-4713-B2A4-4AE699EE23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1200-75000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8D6-4713-B2A4-4AE699EE23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'1200-75000L-F'!$A$12:$A$20</c:f>
              <c:numCache>
                <c:formatCode>General</c:formatCode>
                <c:ptCount val="9"/>
                <c:pt idx="0" formatCode="0">
                  <c:v>59000</c:v>
                </c:pt>
                <c:pt idx="1">
                  <c:v>63000</c:v>
                </c:pt>
                <c:pt idx="2">
                  <c:v>67000</c:v>
                </c:pt>
                <c:pt idx="3">
                  <c:v>71000</c:v>
                </c:pt>
                <c:pt idx="4" formatCode="0">
                  <c:v>75000</c:v>
                </c:pt>
                <c:pt idx="5" formatCode="0">
                  <c:v>78750</c:v>
                </c:pt>
                <c:pt idx="6" formatCode="0">
                  <c:v>82500</c:v>
                </c:pt>
                <c:pt idx="7" formatCode="0">
                  <c:v>86250</c:v>
                </c:pt>
                <c:pt idx="8" formatCode="0">
                  <c:v>90000</c:v>
                </c:pt>
              </c:numCache>
            </c:numRef>
          </c:xVal>
          <c:yVal>
            <c:numRef>
              <c:f>'1200-75000L-F'!$H$12:$H$20</c:f>
              <c:numCache>
                <c:formatCode>General</c:formatCode>
                <c:ptCount val="9"/>
                <c:pt idx="0">
                  <c:v>81.3</c:v>
                </c:pt>
                <c:pt idx="1">
                  <c:v>82.2</c:v>
                </c:pt>
                <c:pt idx="2">
                  <c:v>82.9</c:v>
                </c:pt>
                <c:pt idx="3">
                  <c:v>83.3</c:v>
                </c:pt>
                <c:pt idx="4">
                  <c:v>83.5</c:v>
                </c:pt>
                <c:pt idx="5">
                  <c:v>83.4</c:v>
                </c:pt>
                <c:pt idx="6">
                  <c:v>83</c:v>
                </c:pt>
                <c:pt idx="7">
                  <c:v>82.2</c:v>
                </c:pt>
                <c:pt idx="8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8D6-4713-B2A4-4AE699EE2309}"/>
            </c:ext>
          </c:extLst>
        </c:ser>
        <c:ser>
          <c:idx val="9"/>
          <c:order val="5"/>
          <c:tx>
            <c:strRef>
              <c:f>'1200-72000L-F'!$C$2</c:f>
              <c:strCache>
                <c:ptCount val="1"/>
                <c:pt idx="0">
                  <c:v>1200-72000L-F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8D6-4713-B2A4-4AE699EE23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8D6-4713-B2A4-4AE699EE23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8D6-4713-B2A4-4AE699EE23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8D6-4713-B2A4-4AE699EE23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8D6-4713-B2A4-4AE699EE23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8D6-4713-B2A4-4AE699EE23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8D6-4713-B2A4-4AE699EE23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8D6-4713-B2A4-4AE699EE230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1200-72000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8D6-4713-B2A4-4AE699EE2309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'1200-72000L-F'!$A$12:$A$20</c:f>
              <c:numCache>
                <c:formatCode>General</c:formatCode>
                <c:ptCount val="9"/>
                <c:pt idx="0" formatCode="0">
                  <c:v>57000</c:v>
                </c:pt>
                <c:pt idx="1">
                  <c:v>60750</c:v>
                </c:pt>
                <c:pt idx="2">
                  <c:v>64500</c:v>
                </c:pt>
                <c:pt idx="3">
                  <c:v>68250</c:v>
                </c:pt>
                <c:pt idx="4" formatCode="0">
                  <c:v>72000</c:v>
                </c:pt>
                <c:pt idx="5" formatCode="0">
                  <c:v>75750</c:v>
                </c:pt>
                <c:pt idx="6" formatCode="0">
                  <c:v>79500</c:v>
                </c:pt>
                <c:pt idx="7" formatCode="0">
                  <c:v>83250</c:v>
                </c:pt>
                <c:pt idx="8" formatCode="0">
                  <c:v>87000</c:v>
                </c:pt>
              </c:numCache>
            </c:numRef>
          </c:xVal>
          <c:yVal>
            <c:numRef>
              <c:f>'1200-72000L-F'!$H$12:$H$20</c:f>
              <c:numCache>
                <c:formatCode>General</c:formatCode>
                <c:ptCount val="9"/>
                <c:pt idx="0">
                  <c:v>81.2</c:v>
                </c:pt>
                <c:pt idx="1">
                  <c:v>81.8</c:v>
                </c:pt>
                <c:pt idx="2">
                  <c:v>82.2</c:v>
                </c:pt>
                <c:pt idx="3">
                  <c:v>82.4</c:v>
                </c:pt>
                <c:pt idx="4">
                  <c:v>82.5</c:v>
                </c:pt>
                <c:pt idx="5">
                  <c:v>82.4</c:v>
                </c:pt>
                <c:pt idx="6">
                  <c:v>82</c:v>
                </c:pt>
                <c:pt idx="7">
                  <c:v>81.400000000000006</c:v>
                </c:pt>
                <c:pt idx="8">
                  <c:v>80.3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C8D6-4713-B2A4-4AE699EE2309}"/>
            </c:ext>
          </c:extLst>
        </c:ser>
        <c:ser>
          <c:idx val="3"/>
          <c:order val="7"/>
          <c:tx>
            <c:strRef>
              <c:f>'1200-66000L-F'!$C$2</c:f>
              <c:strCache>
                <c:ptCount val="1"/>
                <c:pt idx="0">
                  <c:v>1200-66000L-F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1200-68000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8D6-4713-B2A4-4AE699EE230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'1200-66000L-F'!$A$12:$A$20</c:f>
              <c:numCache>
                <c:formatCode>General</c:formatCode>
                <c:ptCount val="9"/>
                <c:pt idx="0" formatCode="0">
                  <c:v>51000</c:v>
                </c:pt>
                <c:pt idx="1">
                  <c:v>54750</c:v>
                </c:pt>
                <c:pt idx="2">
                  <c:v>58500</c:v>
                </c:pt>
                <c:pt idx="3">
                  <c:v>62250</c:v>
                </c:pt>
                <c:pt idx="4" formatCode="0">
                  <c:v>66000</c:v>
                </c:pt>
                <c:pt idx="5" formatCode="0">
                  <c:v>69750</c:v>
                </c:pt>
                <c:pt idx="6" formatCode="0">
                  <c:v>73500</c:v>
                </c:pt>
                <c:pt idx="7" formatCode="0">
                  <c:v>77250</c:v>
                </c:pt>
                <c:pt idx="8" formatCode="0">
                  <c:v>81000</c:v>
                </c:pt>
              </c:numCache>
            </c:numRef>
          </c:xVal>
          <c:yVal>
            <c:numRef>
              <c:f>'1200-66000L-F'!$H$12:$H$20</c:f>
              <c:numCache>
                <c:formatCode>General</c:formatCode>
                <c:ptCount val="9"/>
                <c:pt idx="0">
                  <c:v>81.099999999999994</c:v>
                </c:pt>
                <c:pt idx="1">
                  <c:v>82.2</c:v>
                </c:pt>
                <c:pt idx="2">
                  <c:v>83</c:v>
                </c:pt>
                <c:pt idx="3">
                  <c:v>83.4</c:v>
                </c:pt>
                <c:pt idx="4">
                  <c:v>83.5</c:v>
                </c:pt>
                <c:pt idx="5">
                  <c:v>83.2</c:v>
                </c:pt>
                <c:pt idx="6">
                  <c:v>82.6</c:v>
                </c:pt>
                <c:pt idx="7">
                  <c:v>81.7</c:v>
                </c:pt>
                <c:pt idx="8">
                  <c:v>80.3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C8D6-4713-B2A4-4AE699EE2309}"/>
            </c:ext>
          </c:extLst>
        </c:ser>
        <c:ser>
          <c:idx val="5"/>
          <c:order val="8"/>
          <c:tx>
            <c:strRef>
              <c:f>'1200-64000L-F'!$C$2</c:f>
              <c:strCache>
                <c:ptCount val="1"/>
                <c:pt idx="0">
                  <c:v>1200-64000L-F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1200-64000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1D-491C-80B6-70E68A236DF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'1200-64000L-F'!$A$12:$A$20</c:f>
              <c:numCache>
                <c:formatCode>General</c:formatCode>
                <c:ptCount val="9"/>
                <c:pt idx="0" formatCode="0">
                  <c:v>49000</c:v>
                </c:pt>
                <c:pt idx="1">
                  <c:v>52750</c:v>
                </c:pt>
                <c:pt idx="2">
                  <c:v>56500</c:v>
                </c:pt>
                <c:pt idx="3">
                  <c:v>60250</c:v>
                </c:pt>
                <c:pt idx="4" formatCode="0">
                  <c:v>64000</c:v>
                </c:pt>
                <c:pt idx="5" formatCode="0">
                  <c:v>67750</c:v>
                </c:pt>
                <c:pt idx="6" formatCode="0">
                  <c:v>71500</c:v>
                </c:pt>
                <c:pt idx="7" formatCode="0">
                  <c:v>75250</c:v>
                </c:pt>
                <c:pt idx="8" formatCode="0">
                  <c:v>79000</c:v>
                </c:pt>
              </c:numCache>
            </c:numRef>
          </c:xVal>
          <c:yVal>
            <c:numRef>
              <c:f>'1200-64000L-F'!$H$12:$H$20</c:f>
              <c:numCache>
                <c:formatCode>General</c:formatCode>
                <c:ptCount val="9"/>
                <c:pt idx="0">
                  <c:v>80.5</c:v>
                </c:pt>
                <c:pt idx="1">
                  <c:v>81.7</c:v>
                </c:pt>
                <c:pt idx="2">
                  <c:v>82.6</c:v>
                </c:pt>
                <c:pt idx="3">
                  <c:v>83.1</c:v>
                </c:pt>
                <c:pt idx="4">
                  <c:v>83.2</c:v>
                </c:pt>
                <c:pt idx="5">
                  <c:v>83</c:v>
                </c:pt>
                <c:pt idx="6">
                  <c:v>82.5</c:v>
                </c:pt>
                <c:pt idx="7">
                  <c:v>81.5</c:v>
                </c:pt>
                <c:pt idx="8">
                  <c:v>80.099999999999994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1D-491C-80B6-70E68A236DFD}"/>
            </c:ext>
          </c:extLst>
        </c:ser>
        <c:ser>
          <c:idx val="7"/>
          <c:order val="9"/>
          <c:tx>
            <c:strRef>
              <c:f>'1200-63000L-F'!$C$2</c:f>
              <c:strCache>
                <c:ptCount val="1"/>
                <c:pt idx="0">
                  <c:v>1200-63000L-F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1200-63000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1D-491C-80B6-70E68A236DF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'1200-63000L-F'!$A$12:$A$20</c:f>
              <c:numCache>
                <c:formatCode>General</c:formatCode>
                <c:ptCount val="9"/>
                <c:pt idx="0" formatCode="0">
                  <c:v>48000</c:v>
                </c:pt>
                <c:pt idx="1">
                  <c:v>51750</c:v>
                </c:pt>
                <c:pt idx="2">
                  <c:v>55500</c:v>
                </c:pt>
                <c:pt idx="3">
                  <c:v>59250</c:v>
                </c:pt>
                <c:pt idx="4" formatCode="0">
                  <c:v>63000</c:v>
                </c:pt>
                <c:pt idx="5" formatCode="0">
                  <c:v>66750</c:v>
                </c:pt>
                <c:pt idx="6" formatCode="0">
                  <c:v>70500</c:v>
                </c:pt>
                <c:pt idx="7" formatCode="0">
                  <c:v>74250</c:v>
                </c:pt>
                <c:pt idx="8" formatCode="0">
                  <c:v>78000</c:v>
                </c:pt>
              </c:numCache>
            </c:numRef>
          </c:xVal>
          <c:yVal>
            <c:numRef>
              <c:f>'1200-63000L-F'!$H$12:$H$20</c:f>
              <c:numCache>
                <c:formatCode>General</c:formatCode>
                <c:ptCount val="9"/>
                <c:pt idx="0">
                  <c:v>79.3</c:v>
                </c:pt>
                <c:pt idx="1">
                  <c:v>81</c:v>
                </c:pt>
                <c:pt idx="2">
                  <c:v>82.2</c:v>
                </c:pt>
                <c:pt idx="3">
                  <c:v>82.9</c:v>
                </c:pt>
                <c:pt idx="4">
                  <c:v>83.1</c:v>
                </c:pt>
                <c:pt idx="5">
                  <c:v>82.8</c:v>
                </c:pt>
                <c:pt idx="6">
                  <c:v>81.900000000000006</c:v>
                </c:pt>
                <c:pt idx="7">
                  <c:v>80.5</c:v>
                </c:pt>
                <c:pt idx="8">
                  <c:v>78.400000000000006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1D-491C-80B6-70E68A23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760"/>
        <c:axId val="202020152"/>
      </c:scatterChart>
      <c:valAx>
        <c:axId val="202029560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20544"/>
        <c:crosses val="autoZero"/>
        <c:crossBetween val="midCat"/>
      </c:valAx>
      <c:valAx>
        <c:axId val="202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9560"/>
        <c:crosses val="autoZero"/>
        <c:crossBetween val="midCat"/>
      </c:valAx>
      <c:valAx>
        <c:axId val="2020197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2020152"/>
        <c:crosses val="autoZero"/>
        <c:crossBetween val="midCat"/>
      </c:valAx>
      <c:valAx>
        <c:axId val="202020152"/>
        <c:scaling>
          <c:orientation val="minMax"/>
          <c:max val="100"/>
          <c:min val="7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976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887.5</c:v>
                </c:pt>
                <c:pt idx="6">
                  <c:v>1525</c:v>
                </c:pt>
                <c:pt idx="7">
                  <c:v>2162.5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  <c:pt idx="12">
                  <c:v>4000</c:v>
                </c:pt>
                <c:pt idx="13">
                  <c:v>4125</c:v>
                </c:pt>
                <c:pt idx="14">
                  <c:v>4250</c:v>
                </c:pt>
                <c:pt idx="15">
                  <c:v>4375</c:v>
                </c:pt>
                <c:pt idx="16">
                  <c:v>4500</c:v>
                </c:pt>
              </c:numCache>
            </c:numRef>
          </c:xVal>
          <c:yVal>
            <c:numRef>
              <c:f>'400-KOMP'!$B$8:$B$24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1-4E2A-B0B7-7036383350B5}"/>
            </c:ext>
          </c:extLst>
        </c:ser>
        <c:ser>
          <c:idx val="1"/>
          <c:order val="1"/>
          <c:tx>
            <c:strRef>
              <c:f>'400-KOMP'!$C$6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887.5</c:v>
                </c:pt>
                <c:pt idx="6">
                  <c:v>1525</c:v>
                </c:pt>
                <c:pt idx="7">
                  <c:v>2162.5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  <c:pt idx="12">
                  <c:v>4000</c:v>
                </c:pt>
                <c:pt idx="13">
                  <c:v>4125</c:v>
                </c:pt>
                <c:pt idx="14">
                  <c:v>4250</c:v>
                </c:pt>
                <c:pt idx="15">
                  <c:v>4375</c:v>
                </c:pt>
                <c:pt idx="16">
                  <c:v>4500</c:v>
                </c:pt>
              </c:numCache>
            </c:numRef>
          </c:xVal>
          <c:yVal>
            <c:numRef>
              <c:f>'400-KOMP'!$C$8:$C$24</c:f>
              <c:numCache>
                <c:formatCode>General</c:formatCode>
                <c:ptCount val="17"/>
                <c:pt idx="0">
                  <c:v>28.496189999999999</c:v>
                </c:pt>
                <c:pt idx="1">
                  <c:v>28.676502941821287</c:v>
                </c:pt>
                <c:pt idx="2">
                  <c:v>28.738112684423822</c:v>
                </c:pt>
                <c:pt idx="3">
                  <c:v>28.693846699639892</c:v>
                </c:pt>
                <c:pt idx="4">
                  <c:v>28.555774061718751</c:v>
                </c:pt>
                <c:pt idx="5">
                  <c:v>24.05459149914088</c:v>
                </c:pt>
                <c:pt idx="6">
                  <c:v>18.626743634668081</c:v>
                </c:pt>
                <c:pt idx="7">
                  <c:v>14.98239779508895</c:v>
                </c:pt>
                <c:pt idx="8">
                  <c:v>12.438817353216038</c:v>
                </c:pt>
                <c:pt idx="9">
                  <c:v>11.074120270211992</c:v>
                </c:pt>
                <c:pt idx="10">
                  <c:v>9.3574719530880373</c:v>
                </c:pt>
                <c:pt idx="11">
                  <c:v>7.2236446440840183</c:v>
                </c:pt>
                <c:pt idx="12">
                  <c:v>4.7573508000000118</c:v>
                </c:pt>
                <c:pt idx="13">
                  <c:v>3.6912740312987751</c:v>
                </c:pt>
                <c:pt idx="14">
                  <c:v>2.6467486117187491</c:v>
                </c:pt>
                <c:pt idx="15">
                  <c:v>1.6647293518067272</c:v>
                </c:pt>
                <c:pt idx="16">
                  <c:v>0.79501271249995398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1-4E2A-B0B7-7036383350B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'400-KOMP'!$F$31:$F$32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'400-KOMP'!$G$31:$G$32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B1-4E2A-B0B7-7036383350B5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'400-KOMP'!$F$33:$F$34</c:f>
              <c:numCache>
                <c:formatCode>General</c:formatCode>
                <c:ptCount val="2"/>
                <c:pt idx="0">
                  <c:v>2800</c:v>
                </c:pt>
                <c:pt idx="1">
                  <c:v>2800</c:v>
                </c:pt>
              </c:numCache>
            </c:numRef>
          </c:xVal>
          <c:yVal>
            <c:numRef>
              <c:f>'400-KOMP'!$G$33:$G$34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B1-4E2A-B0B7-7036383350B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'400-KOMP'!$F$35:$F$36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'400-KOMP'!$G$35:$G$36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B1-4E2A-B0B7-70363833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6688"/>
        <c:axId val="164022112"/>
      </c:scatterChart>
      <c:valAx>
        <c:axId val="163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2112"/>
        <c:crosses val="autoZero"/>
        <c:crossBetween val="midCat"/>
      </c:valAx>
      <c:valAx>
        <c:axId val="164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6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'400-KOMP'!$E$6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887.5</c:v>
                </c:pt>
                <c:pt idx="6">
                  <c:v>1525</c:v>
                </c:pt>
                <c:pt idx="7">
                  <c:v>2162.5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  <c:pt idx="12">
                  <c:v>4000</c:v>
                </c:pt>
                <c:pt idx="13">
                  <c:v>4125</c:v>
                </c:pt>
                <c:pt idx="14">
                  <c:v>4250</c:v>
                </c:pt>
                <c:pt idx="15">
                  <c:v>4375</c:v>
                </c:pt>
                <c:pt idx="16">
                  <c:v>4500</c:v>
                </c:pt>
              </c:numCache>
            </c:numRef>
          </c:xVal>
          <c:yVal>
            <c:numRef>
              <c:f>'400-KOMP'!$E$8:$E$24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8-45DB-B77A-7AE66DF5108F}"/>
            </c:ext>
          </c:extLst>
        </c:ser>
        <c:ser>
          <c:idx val="0"/>
          <c:order val="1"/>
          <c:tx>
            <c:strRef>
              <c:f>'400-KOMP'!$F$6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887.5</c:v>
                </c:pt>
                <c:pt idx="6">
                  <c:v>1525</c:v>
                </c:pt>
                <c:pt idx="7">
                  <c:v>2162.5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  <c:pt idx="12">
                  <c:v>4000</c:v>
                </c:pt>
                <c:pt idx="13">
                  <c:v>4125</c:v>
                </c:pt>
                <c:pt idx="14">
                  <c:v>4250</c:v>
                </c:pt>
                <c:pt idx="15">
                  <c:v>4375</c:v>
                </c:pt>
                <c:pt idx="16">
                  <c:v>4500</c:v>
                </c:pt>
              </c:numCache>
            </c:numRef>
          </c:xVal>
          <c:yVal>
            <c:numRef>
              <c:f>'400-KOMP'!$F$8:$F$24</c:f>
              <c:numCache>
                <c:formatCode>General</c:formatCode>
                <c:ptCount val="17"/>
                <c:pt idx="0">
                  <c:v>-1.6980799999999998E-5</c:v>
                </c:pt>
                <c:pt idx="1">
                  <c:v>-2.025171604217529E-5</c:v>
                </c:pt>
                <c:pt idx="2">
                  <c:v>-2.3310101752929686E-5</c:v>
                </c:pt>
                <c:pt idx="3">
                  <c:v>-2.6162233771667478E-5</c:v>
                </c:pt>
                <c:pt idx="4">
                  <c:v>-2.8814332421874999E-5</c:v>
                </c:pt>
                <c:pt idx="5">
                  <c:v>-4.5841570156089357E-5</c:v>
                </c:pt>
                <c:pt idx="6">
                  <c:v>-4.8854951256179692E-5</c:v>
                </c:pt>
                <c:pt idx="7">
                  <c:v>-4.3451516003472164E-5</c:v>
                </c:pt>
                <c:pt idx="8">
                  <c:v>-3.4618723071999973E-5</c:v>
                </c:pt>
                <c:pt idx="9">
                  <c:v>-3.054598838200001E-5</c:v>
                </c:pt>
                <c:pt idx="10">
                  <c:v>-2.7101587071999972E-5</c:v>
                </c:pt>
                <c:pt idx="11">
                  <c:v>-2.4665146701999956E-5</c:v>
                </c:pt>
                <c:pt idx="12">
                  <c:v>-2.3586400000000002E-5</c:v>
                </c:pt>
                <c:pt idx="13">
                  <c:v>-2.3614708627929659E-5</c:v>
                </c:pt>
                <c:pt idx="14">
                  <c:v>-2.3956217421875004E-5</c:v>
                </c:pt>
                <c:pt idx="15">
                  <c:v>-2.4631629956054723E-5</c:v>
                </c:pt>
                <c:pt idx="16">
                  <c:v>-2.5660748749999944E-5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8-45DB-B77A-7AE66DF5108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'400-KOMP'!$F$31:$F$32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'400-KOMP'!$I$31:$I$32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58-45DB-B77A-7AE66DF5108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'400-KOMP'!$F$33:$F$34</c:f>
              <c:numCache>
                <c:formatCode>General</c:formatCode>
                <c:ptCount val="2"/>
                <c:pt idx="0">
                  <c:v>2800</c:v>
                </c:pt>
                <c:pt idx="1">
                  <c:v>2800</c:v>
                </c:pt>
              </c:numCache>
            </c:numRef>
          </c:xVal>
          <c:yVal>
            <c:numRef>
              <c:f>'400-KOMP'!$I$33:$I$34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58-45DB-B77A-7AE66DF5108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'400-KOMP'!$F$35:$F$36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'400-KOMP'!$I$35:$I$36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58-45DB-B77A-7AE66DF5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6624"/>
        <c:axId val="164022504"/>
      </c:scatterChart>
      <c:valAx>
        <c:axId val="1640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2504"/>
        <c:crosses val="autoZero"/>
        <c:crossBetween val="midCat"/>
      </c:valAx>
      <c:valAx>
        <c:axId val="1640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'SF320'!$B$6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'SF320'!$B$8:$B$24</c:f>
              <c:numCache>
                <c:formatCode>General</c:formatCode>
                <c:ptCount val="17"/>
                <c:pt idx="0">
                  <c:v>24.709900000000001</c:v>
                </c:pt>
                <c:pt idx="1">
                  <c:v>24.601642639512409</c:v>
                </c:pt>
                <c:pt idx="2">
                  <c:v>24.501111105050221</c:v>
                </c:pt>
                <c:pt idx="3">
                  <c:v>24.1164615069146</c:v>
                </c:pt>
                <c:pt idx="4">
                  <c:v>23.250291112845716</c:v>
                </c:pt>
                <c:pt idx="5">
                  <c:v>22.536513434050114</c:v>
                </c:pt>
                <c:pt idx="6">
                  <c:v>21.637623404599278</c:v>
                </c:pt>
                <c:pt idx="7">
                  <c:v>20.55048199856471</c:v>
                </c:pt>
                <c:pt idx="8">
                  <c:v>19.277435239558521</c:v>
                </c:pt>
                <c:pt idx="9">
                  <c:v>17.943712313599999</c:v>
                </c:pt>
                <c:pt idx="10">
                  <c:v>16.467498372058547</c:v>
                </c:pt>
                <c:pt idx="11">
                  <c:v>14.861720781583193</c:v>
                </c:pt>
                <c:pt idx="12">
                  <c:v>13.142508002737115</c:v>
                </c:pt>
                <c:pt idx="13">
                  <c:v>9.9520432754861954</c:v>
                </c:pt>
                <c:pt idx="14">
                  <c:v>6.6009151093647924</c:v>
                </c:pt>
                <c:pt idx="15">
                  <c:v>3.2358871495913331</c:v>
                </c:pt>
                <c:pt idx="16">
                  <c:v>2.9070926252861007E-2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1-484B-BB3E-6E6F276C81D3}"/>
            </c:ext>
          </c:extLst>
        </c:ser>
        <c:ser>
          <c:idx val="1"/>
          <c:order val="1"/>
          <c:tx>
            <c:strRef>
              <c:f>'SF320'!$C$6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'SF320'!$C$8:$C$24</c:f>
              <c:numCache>
                <c:formatCode>General</c:formatCode>
                <c:ptCount val="17"/>
                <c:pt idx="0">
                  <c:v>24.708549999999999</c:v>
                </c:pt>
                <c:pt idx="1">
                  <c:v>24.605075129981053</c:v>
                </c:pt>
                <c:pt idx="2">
                  <c:v>24.500589634657789</c:v>
                </c:pt>
                <c:pt idx="3">
                  <c:v>24.113775040244601</c:v>
                </c:pt>
                <c:pt idx="4">
                  <c:v>23.248828822073346</c:v>
                </c:pt>
                <c:pt idx="5">
                  <c:v>22.536374320466496</c:v>
                </c:pt>
                <c:pt idx="6">
                  <c:v>21.638674114877404</c:v>
                </c:pt>
                <c:pt idx="7">
                  <c:v>20.552222140552644</c:v>
                </c:pt>
                <c:pt idx="8">
                  <c:v>19.279170502797292</c:v>
                </c:pt>
                <c:pt idx="9">
                  <c:v>17.9448353344</c:v>
                </c:pt>
                <c:pt idx="10">
                  <c:v>16.467593585989107</c:v>
                </c:pt>
                <c:pt idx="11">
                  <c:v>14.860660941552251</c:v>
                </c:pt>
                <c:pt idx="12">
                  <c:v>13.140525399942845</c:v>
                </c:pt>
                <c:pt idx="13">
                  <c:v>9.950010778990972</c:v>
                </c:pt>
                <c:pt idx="14">
                  <c:v>6.6013643758051197</c:v>
                </c:pt>
                <c:pt idx="15">
                  <c:v>3.2391385350114739</c:v>
                </c:pt>
                <c:pt idx="16">
                  <c:v>2.7527052642451366E-2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C1-484B-BB3E-6E6F276C81D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'SF320'!$F$31:$F$32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'SF320'!$G$31:$G$32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C1-484B-BB3E-6E6F276C81D3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'SF320'!$F$33:$F$34</c:f>
              <c:numCache>
                <c:formatCode>General</c:formatCode>
                <c:ptCount val="2"/>
                <c:pt idx="0">
                  <c:v>370</c:v>
                </c:pt>
                <c:pt idx="1">
                  <c:v>370</c:v>
                </c:pt>
              </c:numCache>
            </c:numRef>
          </c:xVal>
          <c:yVal>
            <c:numRef>
              <c:f>'SF320'!$G$33:$G$34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C1-484B-BB3E-6E6F276C81D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'SF320'!$F$35:$F$36</c:f>
              <c:numCache>
                <c:formatCode>General</c:formatCode>
                <c:ptCount val="2"/>
                <c:pt idx="0">
                  <c:v>490</c:v>
                </c:pt>
                <c:pt idx="1">
                  <c:v>490</c:v>
                </c:pt>
              </c:numCache>
            </c:numRef>
          </c:xVal>
          <c:yVal>
            <c:numRef>
              <c:f>'SF320'!$G$35:$G$36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C1-484B-BB3E-6E6F276C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6688"/>
        <c:axId val="164022112"/>
      </c:scatterChart>
      <c:valAx>
        <c:axId val="163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2112"/>
        <c:crosses val="autoZero"/>
        <c:crossBetween val="midCat"/>
      </c:valAx>
      <c:valAx>
        <c:axId val="164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6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'SF320'!$E$6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'SF320'!$E$8:$E$24</c:f>
              <c:numCache>
                <c:formatCode>General</c:formatCode>
                <c:ptCount val="17"/>
                <c:pt idx="0">
                  <c:v>6.97271E-2</c:v>
                </c:pt>
                <c:pt idx="1">
                  <c:v>7.5433511089875213E-2</c:v>
                </c:pt>
                <c:pt idx="2">
                  <c:v>7.886863949665282E-2</c:v>
                </c:pt>
                <c:pt idx="3">
                  <c:v>8.3976873205740807E-2</c:v>
                </c:pt>
                <c:pt idx="4">
                  <c:v>9.0550728734259206E-2</c:v>
                </c:pt>
                <c:pt idx="5">
                  <c:v>9.4121880551258738E-2</c:v>
                </c:pt>
                <c:pt idx="6">
                  <c:v>9.734228793816771E-2</c:v>
                </c:pt>
                <c:pt idx="7">
                  <c:v>0.10002371041036338</c:v>
                </c:pt>
                <c:pt idx="8">
                  <c:v>0.1020911124575003</c:v>
                </c:pt>
                <c:pt idx="9">
                  <c:v>0.10349209520000002</c:v>
                </c:pt>
                <c:pt idx="10">
                  <c:v>0.10452473763876846</c:v>
                </c:pt>
                <c:pt idx="11">
                  <c:v>0.10535965733448321</c:v>
                </c:pt>
                <c:pt idx="12">
                  <c:v>0.10618344098356686</c:v>
                </c:pt>
                <c:pt idx="13">
                  <c:v>0.10797938819735242</c:v>
                </c:pt>
                <c:pt idx="14">
                  <c:v>0.11001625273251614</c:v>
                </c:pt>
                <c:pt idx="15">
                  <c:v>0.10991520152904921</c:v>
                </c:pt>
                <c:pt idx="16">
                  <c:v>0.10137501632471668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40-428F-86AB-0A1EF5C6FB26}"/>
            </c:ext>
          </c:extLst>
        </c:ser>
        <c:ser>
          <c:idx val="0"/>
          <c:order val="1"/>
          <c:tx>
            <c:strRef>
              <c:f>'SF320'!$F$6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'SF320'!$F$8:$F$24</c:f>
              <c:numCache>
                <c:formatCode>General</c:formatCode>
                <c:ptCount val="17"/>
                <c:pt idx="0">
                  <c:v>7.0506470000000002E-2</c:v>
                </c:pt>
                <c:pt idx="1">
                  <c:v>7.3460977943695993E-2</c:v>
                </c:pt>
                <c:pt idx="2">
                  <c:v>7.9171275961471999E-2</c:v>
                </c:pt>
                <c:pt idx="3">
                  <c:v>8.5525331108528002E-2</c:v>
                </c:pt>
                <c:pt idx="4">
                  <c:v>9.1394892946303999E-2</c:v>
                </c:pt>
                <c:pt idx="5">
                  <c:v>9.4204757090513846E-2</c:v>
                </c:pt>
                <c:pt idx="6">
                  <c:v>9.6740626109518266E-2</c:v>
                </c:pt>
                <c:pt idx="7">
                  <c:v>9.9025457332167069E-2</c:v>
                </c:pt>
                <c:pt idx="8">
                  <c:v>0.1010957973006595</c:v>
                </c:pt>
                <c:pt idx="9">
                  <c:v>0.10284920440000002</c:v>
                </c:pt>
                <c:pt idx="10">
                  <c:v>0.10447340273834055</c:v>
                </c:pt>
                <c:pt idx="11">
                  <c:v>0.10597310765089599</c:v>
                </c:pt>
                <c:pt idx="12">
                  <c:v>0.1073280220017415</c:v>
                </c:pt>
                <c:pt idx="13">
                  <c:v>0.10915297500902679</c:v>
                </c:pt>
                <c:pt idx="14">
                  <c:v>0.10976210876598766</c:v>
                </c:pt>
                <c:pt idx="15">
                  <c:v>0.1080489791020085</c:v>
                </c:pt>
                <c:pt idx="16">
                  <c:v>0.10226829465406329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40-428F-86AB-0A1EF5C6FB2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'SF320'!$F$31:$F$32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'SF320'!$I$31:$I$32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40-428F-86AB-0A1EF5C6FB2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'SF320'!$F$33:$F$34</c:f>
              <c:numCache>
                <c:formatCode>General</c:formatCode>
                <c:ptCount val="2"/>
                <c:pt idx="0">
                  <c:v>370</c:v>
                </c:pt>
                <c:pt idx="1">
                  <c:v>370</c:v>
                </c:pt>
              </c:numCache>
            </c:numRef>
          </c:xVal>
          <c:yVal>
            <c:numRef>
              <c:f>'SF320'!$I$33:$I$34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40-428F-86AB-0A1EF5C6FB2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'SF320'!$F$35:$F$36</c:f>
              <c:numCache>
                <c:formatCode>General</c:formatCode>
                <c:ptCount val="2"/>
                <c:pt idx="0">
                  <c:v>490</c:v>
                </c:pt>
                <c:pt idx="1">
                  <c:v>490</c:v>
                </c:pt>
              </c:numCache>
            </c:numRef>
          </c:xVal>
          <c:yVal>
            <c:numRef>
              <c:f>'SF320'!$I$35:$I$36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40-428F-86AB-0A1EF5C6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6624"/>
        <c:axId val="164022504"/>
      </c:scatterChart>
      <c:valAx>
        <c:axId val="1640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2504"/>
        <c:crosses val="autoZero"/>
        <c:crossBetween val="midCat"/>
      </c:valAx>
      <c:valAx>
        <c:axId val="1640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'SF350'!$B$8:$B$24</c:f>
              <c:numCache>
                <c:formatCode>General</c:formatCode>
                <c:ptCount val="17"/>
                <c:pt idx="0">
                  <c:v>26.2775</c:v>
                </c:pt>
                <c:pt idx="1">
                  <c:v>27.110253109101667</c:v>
                </c:pt>
                <c:pt idx="2">
                  <c:v>27.264637770041968</c:v>
                </c:pt>
                <c:pt idx="3">
                  <c:v>26.706921697742775</c:v>
                </c:pt>
                <c:pt idx="4">
                  <c:v>25.397960017878599</c:v>
                </c:pt>
                <c:pt idx="5">
                  <c:v>24.603401912889499</c:v>
                </c:pt>
                <c:pt idx="6">
                  <c:v>23.662295659195035</c:v>
                </c:pt>
                <c:pt idx="7">
                  <c:v>22.571491155579022</c:v>
                </c:pt>
                <c:pt idx="8">
                  <c:v>21.32788378357937</c:v>
                </c:pt>
                <c:pt idx="9">
                  <c:v>20.053667058959011</c:v>
                </c:pt>
                <c:pt idx="10">
                  <c:v>18.64669560560224</c:v>
                </c:pt>
                <c:pt idx="11">
                  <c:v>17.104703825648429</c:v>
                </c:pt>
                <c:pt idx="12">
                  <c:v>15.42545136587456</c:v>
                </c:pt>
                <c:pt idx="13">
                  <c:v>12.230897134600101</c:v>
                </c:pt>
                <c:pt idx="14">
                  <c:v>8.6176168453046937</c:v>
                </c:pt>
                <c:pt idx="15">
                  <c:v>4.574094788635592</c:v>
                </c:pt>
                <c:pt idx="16">
                  <c:v>8.8080075274600267E-2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5A-4970-9F69-690E53E96EBD}"/>
            </c:ext>
          </c:extLst>
        </c:ser>
        <c:ser>
          <c:idx val="1"/>
          <c:order val="1"/>
          <c:tx>
            <c:strRef>
              <c:f>'SF350'!$C$6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'SF350'!$C$8:$C$24</c:f>
              <c:numCache>
                <c:formatCode>General</c:formatCode>
                <c:ptCount val="17"/>
                <c:pt idx="0">
                  <c:v>26.277819999999998</c:v>
                </c:pt>
                <c:pt idx="1">
                  <c:v>27.109283461407053</c:v>
                </c:pt>
                <c:pt idx="2">
                  <c:v>27.265131580288553</c:v>
                </c:pt>
                <c:pt idx="3">
                  <c:v>26.707736353998705</c:v>
                </c:pt>
                <c:pt idx="4">
                  <c:v>25.398043098561544</c:v>
                </c:pt>
                <c:pt idx="5">
                  <c:v>24.603166004135531</c:v>
                </c:pt>
                <c:pt idx="6">
                  <c:v>23.661862429187753</c:v>
                </c:pt>
                <c:pt idx="7">
                  <c:v>22.571025327383818</c:v>
                </c:pt>
                <c:pt idx="8">
                  <c:v>21.327550512277899</c:v>
                </c:pt>
                <c:pt idx="9">
                  <c:v>20.053564934691451</c:v>
                </c:pt>
                <c:pt idx="10">
                  <c:v>18.646870439927344</c:v>
                </c:pt>
                <c:pt idx="11">
                  <c:v>17.105127526238252</c:v>
                </c:pt>
                <c:pt idx="12">
                  <c:v>15.426018535030318</c:v>
                </c:pt>
                <c:pt idx="13">
                  <c:v>12.231297799035881</c:v>
                </c:pt>
                <c:pt idx="14">
                  <c:v>8.6173348215145964</c:v>
                </c:pt>
                <c:pt idx="15">
                  <c:v>4.5732475599028755</c:v>
                </c:pt>
                <c:pt idx="16">
                  <c:v>8.8559658208813175E-2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5A-4970-9F69-690E53E9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0544"/>
        <c:axId val="164023680"/>
      </c:scatterChart>
      <c:valAx>
        <c:axId val="1640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3680"/>
        <c:crosses val="autoZero"/>
        <c:crossBetween val="midCat"/>
      </c:valAx>
      <c:valAx>
        <c:axId val="164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0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'SF350'!$E$8:$E$24</c:f>
              <c:numCache>
                <c:formatCode>General</c:formatCode>
                <c:ptCount val="17"/>
                <c:pt idx="0">
                  <c:v>9.4656199999999996E-2</c:v>
                </c:pt>
                <c:pt idx="1">
                  <c:v>9.5098756763557585E-2</c:v>
                </c:pt>
                <c:pt idx="2">
                  <c:v>9.6685170267190174E-2</c:v>
                </c:pt>
                <c:pt idx="3">
                  <c:v>9.9045278307840351E-2</c:v>
                </c:pt>
                <c:pt idx="4">
                  <c:v>0.10192803709132423</c:v>
                </c:pt>
                <c:pt idx="5">
                  <c:v>0.1032599757110699</c:v>
                </c:pt>
                <c:pt idx="6">
                  <c:v>0.1046308205622665</c:v>
                </c:pt>
                <c:pt idx="7">
                  <c:v>0.10602272588297156</c:v>
                </c:pt>
                <c:pt idx="8">
                  <c:v>0.10741675248021304</c:v>
                </c:pt>
                <c:pt idx="9">
                  <c:v>0.10867701122749382</c:v>
                </c:pt>
                <c:pt idx="10">
                  <c:v>0.10990645594978417</c:v>
                </c:pt>
                <c:pt idx="11">
                  <c:v>0.11108895114251711</c:v>
                </c:pt>
                <c:pt idx="12">
                  <c:v>0.11220851429989766</c:v>
                </c:pt>
                <c:pt idx="13">
                  <c:v>0.11393331217318223</c:v>
                </c:pt>
                <c:pt idx="14">
                  <c:v>0.11536458260826199</c:v>
                </c:pt>
                <c:pt idx="15">
                  <c:v>0.11646020537133459</c:v>
                </c:pt>
                <c:pt idx="16">
                  <c:v>0.11721626041411082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F-4B35-8205-3BF3D1CC8EA4}"/>
            </c:ext>
          </c:extLst>
        </c:ser>
        <c:ser>
          <c:idx val="0"/>
          <c:order val="1"/>
          <c:tx>
            <c:strRef>
              <c:f>'SF350'!$F$6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'SF350'!$F$8:$F$24</c:f>
              <c:numCache>
                <c:formatCode>General</c:formatCode>
                <c:ptCount val="17"/>
                <c:pt idx="0">
                  <c:v>9.4646590000000003E-2</c:v>
                </c:pt>
                <c:pt idx="1">
                  <c:v>9.5128446897579211E-2</c:v>
                </c:pt>
                <c:pt idx="2">
                  <c:v>9.6670271942501426E-2</c:v>
                </c:pt>
                <c:pt idx="3">
                  <c:v>9.9020608104806354E-2</c:v>
                </c:pt>
                <c:pt idx="4">
                  <c:v>0.1019256633958258</c:v>
                </c:pt>
                <c:pt idx="5">
                  <c:v>0.10326732402791784</c:v>
                </c:pt>
                <c:pt idx="6">
                  <c:v>0.10464418363174113</c:v>
                </c:pt>
                <c:pt idx="7">
                  <c:v>0.1060370845272266</c:v>
                </c:pt>
                <c:pt idx="8">
                  <c:v>0.10742707435039518</c:v>
                </c:pt>
                <c:pt idx="9">
                  <c:v>0.10868029204453461</c:v>
                </c:pt>
                <c:pt idx="10">
                  <c:v>0.10990129982391156</c:v>
                </c:pt>
                <c:pt idx="11">
                  <c:v>0.11107621407874994</c:v>
                </c:pt>
                <c:pt idx="12">
                  <c:v>0.11219140784302171</c:v>
                </c:pt>
                <c:pt idx="13">
                  <c:v>0.11392128296310952</c:v>
                </c:pt>
                <c:pt idx="14">
                  <c:v>0.11537335905286798</c:v>
                </c:pt>
                <c:pt idx="15">
                  <c:v>0.11648620756623383</c:v>
                </c:pt>
                <c:pt idx="16">
                  <c:v>0.11720183715255655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F-4B35-8205-3BF3D1CC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6232"/>
        <c:axId val="164017016"/>
      </c:scatterChart>
      <c:valAx>
        <c:axId val="16401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17016"/>
        <c:crosses val="autoZero"/>
        <c:crossBetween val="midCat"/>
      </c:valAx>
      <c:valAx>
        <c:axId val="1640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'SD550'!$E$6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'SD550'!$E$8:$E$24</c:f>
              <c:numCache>
                <c:formatCode>General</c:formatCode>
                <c:ptCount val="17"/>
                <c:pt idx="0">
                  <c:v>0.12247</c:v>
                </c:pt>
                <c:pt idx="1">
                  <c:v>0.12944894828844611</c:v>
                </c:pt>
                <c:pt idx="2">
                  <c:v>0.12304285843627499</c:v>
                </c:pt>
                <c:pt idx="3">
                  <c:v>0.11962420119065079</c:v>
                </c:pt>
                <c:pt idx="4">
                  <c:v>0.12398760445679999</c:v>
                </c:pt>
                <c:pt idx="5">
                  <c:v>0.12950928559663163</c:v>
                </c:pt>
                <c:pt idx="6">
                  <c:v>0.13541600588523983</c:v>
                </c:pt>
                <c:pt idx="7">
                  <c:v>0.13994973250234563</c:v>
                </c:pt>
                <c:pt idx="8">
                  <c:v>0.14149525195312518</c:v>
                </c:pt>
                <c:pt idx="9">
                  <c:v>0.14011764437782304</c:v>
                </c:pt>
                <c:pt idx="10">
                  <c:v>0.13646235809326202</c:v>
                </c:pt>
                <c:pt idx="11">
                  <c:v>0.13065072880302442</c:v>
                </c:pt>
                <c:pt idx="12">
                  <c:v>0.12315269249999972</c:v>
                </c:pt>
                <c:pt idx="13">
                  <c:v>0.11430010645680033</c:v>
                </c:pt>
                <c:pt idx="14">
                  <c:v>0.10621489993360012</c:v>
                </c:pt>
                <c:pt idx="15">
                  <c:v>0.10128067267439977</c:v>
                </c:pt>
                <c:pt idx="16">
                  <c:v>0.10267945719119931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A-498C-A12A-4E7F5B19C003}"/>
            </c:ext>
          </c:extLst>
        </c:ser>
        <c:ser>
          <c:idx val="0"/>
          <c:order val="1"/>
          <c:tx>
            <c:strRef>
              <c:f>'SD550'!$F$6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FA-498C-A12A-4E7F5B19C00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'SD550'!$H$31:$H$32</c:f>
              <c:numCache>
                <c:formatCode>General</c:formatCode>
                <c:ptCount val="2"/>
                <c:pt idx="0">
                  <c:v>340</c:v>
                </c:pt>
                <c:pt idx="1">
                  <c:v>340</c:v>
                </c:pt>
              </c:numCache>
            </c:numRef>
          </c:xVal>
          <c:yVal>
            <c:numRef>
              <c:f>'SD550'!$I$31:$I$32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FA-498C-A12A-4E7F5B19C003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'SD550'!$F$33:$F$34</c:f>
              <c:numCache>
                <c:formatCode>General</c:formatCode>
                <c:ptCount val="2"/>
                <c:pt idx="0">
                  <c:v>550</c:v>
                </c:pt>
                <c:pt idx="1">
                  <c:v>550</c:v>
                </c:pt>
              </c:numCache>
            </c:numRef>
          </c:xVal>
          <c:yVal>
            <c:numRef>
              <c:f>'SD550'!$I$33:$I$34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FA-498C-A12A-4E7F5B19C00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'SD550'!$F$35:$F$36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'SD550'!$I$35:$I$36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FA-498C-A12A-4E7F5B19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0504"/>
        <c:axId val="161254816"/>
      </c:scatterChart>
      <c:valAx>
        <c:axId val="1612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4816"/>
        <c:crosses val="autoZero"/>
        <c:crossBetween val="midCat"/>
      </c:valAx>
      <c:valAx>
        <c:axId val="161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0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'SF500'!$B$8:$B$24</c:f>
              <c:numCache>
                <c:formatCode>General</c:formatCode>
                <c:ptCount val="17"/>
                <c:pt idx="0">
                  <c:v>34.036900000000003</c:v>
                </c:pt>
                <c:pt idx="1">
                  <c:v>34.493707564562101</c:v>
                </c:pt>
                <c:pt idx="2">
                  <c:v>34.642313667645894</c:v>
                </c:pt>
                <c:pt idx="3">
                  <c:v>34.489634063509655</c:v>
                </c:pt>
                <c:pt idx="4">
                  <c:v>33.816738281208302</c:v>
                </c:pt>
                <c:pt idx="5">
                  <c:v>33.202187811534742</c:v>
                </c:pt>
                <c:pt idx="6">
                  <c:v>32.343359950454399</c:v>
                </c:pt>
                <c:pt idx="7">
                  <c:v>31.200988644345689</c:v>
                </c:pt>
                <c:pt idx="8">
                  <c:v>29.741279684062501</c:v>
                </c:pt>
                <c:pt idx="9">
                  <c:v>28.26382908816926</c:v>
                </c:pt>
                <c:pt idx="10">
                  <c:v>26.539438128662113</c:v>
                </c:pt>
                <c:pt idx="11">
                  <c:v>24.566041146101991</c:v>
                </c:pt>
                <c:pt idx="12">
                  <c:v>22.349454929999997</c:v>
                </c:pt>
                <c:pt idx="13">
                  <c:v>17.256544611416018</c:v>
                </c:pt>
                <c:pt idx="14">
                  <c:v>11.510176407187508</c:v>
                </c:pt>
                <c:pt idx="15">
                  <c:v>5.5622097902636654</c:v>
                </c:pt>
                <c:pt idx="16">
                  <c:v>0.10503000000002771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6-4DF9-8BDF-94F4B6F91749}"/>
            </c:ext>
          </c:extLst>
        </c:ser>
        <c:ser>
          <c:idx val="1"/>
          <c:order val="1"/>
          <c:tx>
            <c:strRef>
              <c:f>'SF500'!$C$6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6-4DF9-8BDF-94F4B6F9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7408"/>
        <c:axId val="164017800"/>
      </c:scatterChart>
      <c:valAx>
        <c:axId val="1640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17800"/>
        <c:crosses val="autoZero"/>
        <c:crossBetween val="midCat"/>
      </c:valAx>
      <c:valAx>
        <c:axId val="1640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7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700095510983763"/>
                  <c:y val="0.5163808328306788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'SF500'!$E$8:$E$24</c:f>
              <c:numCache>
                <c:formatCode>General</c:formatCode>
                <c:ptCount val="17"/>
                <c:pt idx="0">
                  <c:v>0.134078</c:v>
                </c:pt>
                <c:pt idx="1">
                  <c:v>0.14787638622435867</c:v>
                </c:pt>
                <c:pt idx="2">
                  <c:v>0.1627300320530658</c:v>
                </c:pt>
                <c:pt idx="3">
                  <c:v>0.17808790966490778</c:v>
                </c:pt>
                <c:pt idx="4">
                  <c:v>0.1934695367525005</c:v>
                </c:pt>
                <c:pt idx="5">
                  <c:v>0.20085336665742159</c:v>
                </c:pt>
                <c:pt idx="6">
                  <c:v>0.20813944502449602</c:v>
                </c:pt>
                <c:pt idx="7">
                  <c:v>0.2153213065749548</c:v>
                </c:pt>
                <c:pt idx="8">
                  <c:v>0.22240912307593749</c:v>
                </c:pt>
                <c:pt idx="9">
                  <c:v>0.22826402534481416</c:v>
                </c:pt>
                <c:pt idx="10">
                  <c:v>0.23410096157836918</c:v>
                </c:pt>
                <c:pt idx="11">
                  <c:v>0.23995844326976229</c:v>
                </c:pt>
                <c:pt idx="12">
                  <c:v>0.24588667579000001</c:v>
                </c:pt>
                <c:pt idx="13">
                  <c:v>0.25821968956905272</c:v>
                </c:pt>
                <c:pt idx="14">
                  <c:v>0.27176722417281252</c:v>
                </c:pt>
                <c:pt idx="15">
                  <c:v>0.28743699361114255</c:v>
                </c:pt>
                <c:pt idx="16">
                  <c:v>0.30640390000000001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E-407E-8F41-E6D9978568E6}"/>
            </c:ext>
          </c:extLst>
        </c:ser>
        <c:ser>
          <c:idx val="0"/>
          <c:order val="1"/>
          <c:tx>
            <c:strRef>
              <c:f>'SF500'!$F$6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9E-407E-8F41-E6D99785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0936"/>
        <c:axId val="164021720"/>
      </c:scatterChart>
      <c:valAx>
        <c:axId val="16402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21720"/>
        <c:crosses val="autoZero"/>
        <c:crossBetween val="midCat"/>
      </c:valAx>
      <c:valAx>
        <c:axId val="164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0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'SF850'!$B$6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'SF850'!$B$8:$B$24</c:f>
              <c:numCache>
                <c:formatCode>General</c:formatCode>
                <c:ptCount val="17"/>
                <c:pt idx="0">
                  <c:v>34.109900000000003</c:v>
                </c:pt>
                <c:pt idx="1">
                  <c:v>35.862812191967926</c:v>
                </c:pt>
                <c:pt idx="2">
                  <c:v>36.232371299748628</c:v>
                </c:pt>
                <c:pt idx="3">
                  <c:v>35.704640535381138</c:v>
                </c:pt>
                <c:pt idx="4">
                  <c:v>34.487277877800892</c:v>
                </c:pt>
                <c:pt idx="5">
                  <c:v>33.397137288984744</c:v>
                </c:pt>
                <c:pt idx="6">
                  <c:v>32.012534157780678</c:v>
                </c:pt>
                <c:pt idx="7">
                  <c:v>30.284653403335092</c:v>
                </c:pt>
                <c:pt idx="8">
                  <c:v>28.154154262354233</c:v>
                </c:pt>
                <c:pt idx="9">
                  <c:v>26.189910960693087</c:v>
                </c:pt>
                <c:pt idx="10">
                  <c:v>23.916865076432131</c:v>
                </c:pt>
                <c:pt idx="11">
                  <c:v>21.307236705174013</c:v>
                </c:pt>
                <c:pt idx="12">
                  <c:v>18.336659769156451</c:v>
                </c:pt>
                <c:pt idx="13">
                  <c:v>14.520383040404006</c:v>
                </c:pt>
                <c:pt idx="14">
                  <c:v>10.200623326004845</c:v>
                </c:pt>
                <c:pt idx="15">
                  <c:v>5.373174997387558</c:v>
                </c:pt>
                <c:pt idx="16">
                  <c:v>5.0287601510916602E-2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5-410A-ABD3-25F8382668C9}"/>
            </c:ext>
          </c:extLst>
        </c:ser>
        <c:ser>
          <c:idx val="1"/>
          <c:order val="1"/>
          <c:tx>
            <c:strRef>
              <c:f>'SF850'!$C$6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25-410A-ABD3-25F8382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8976"/>
        <c:axId val="164019368"/>
      </c:scatterChart>
      <c:valAx>
        <c:axId val="1640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019368"/>
        <c:crosses val="autoZero"/>
        <c:crossBetween val="midCat"/>
      </c:valAx>
      <c:valAx>
        <c:axId val="1640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8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'SF850'!$E$6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'SF850'!$E$8:$E$24</c:f>
              <c:numCache>
                <c:formatCode>General</c:formatCode>
                <c:ptCount val="17"/>
                <c:pt idx="0">
                  <c:v>0.19086700000000001</c:v>
                </c:pt>
                <c:pt idx="1">
                  <c:v>0.22138363877095307</c:v>
                </c:pt>
                <c:pt idx="2">
                  <c:v>0.24430833362778648</c:v>
                </c:pt>
                <c:pt idx="3">
                  <c:v>0.26865037767687178</c:v>
                </c:pt>
                <c:pt idx="4">
                  <c:v>0.29543688034787358</c:v>
                </c:pt>
                <c:pt idx="5">
                  <c:v>0.31155913237100974</c:v>
                </c:pt>
                <c:pt idx="6">
                  <c:v>0.32571772523739673</c:v>
                </c:pt>
                <c:pt idx="7">
                  <c:v>0.3364642540380518</c:v>
                </c:pt>
                <c:pt idx="8">
                  <c:v>0.34258920004277549</c:v>
                </c:pt>
                <c:pt idx="9">
                  <c:v>0.34368451707583142</c:v>
                </c:pt>
                <c:pt idx="10">
                  <c:v>0.3415560788894153</c:v>
                </c:pt>
                <c:pt idx="11">
                  <c:v>0.33652955541991192</c:v>
                </c:pt>
                <c:pt idx="12">
                  <c:v>0.32935258629489983</c:v>
                </c:pt>
                <c:pt idx="13">
                  <c:v>0.32023573836191166</c:v>
                </c:pt>
                <c:pt idx="14">
                  <c:v>0.31265337957156181</c:v>
                </c:pt>
                <c:pt idx="15">
                  <c:v>0.31034616089287503</c:v>
                </c:pt>
                <c:pt idx="16">
                  <c:v>0.31825374306037357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C8-4BD0-85F4-E4FA141C2C6B}"/>
            </c:ext>
          </c:extLst>
        </c:ser>
        <c:ser>
          <c:idx val="0"/>
          <c:order val="1"/>
          <c:tx>
            <c:strRef>
              <c:f>'SF850'!$F$6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C8-4BD0-85F4-E4FA141C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8528"/>
        <c:axId val="194288920"/>
      </c:scatterChart>
      <c:valAx>
        <c:axId val="1942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8920"/>
        <c:crosses val="autoZero"/>
        <c:crossBetween val="midCat"/>
      </c:valAx>
      <c:valAx>
        <c:axId val="1942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85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'SF900'!$B$6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'SF900'!$B$8:$B$24</c:f>
              <c:numCache>
                <c:formatCode>General</c:formatCode>
                <c:ptCount val="17"/>
                <c:pt idx="0">
                  <c:v>38.561</c:v>
                </c:pt>
                <c:pt idx="1">
                  <c:v>37.845247780361085</c:v>
                </c:pt>
                <c:pt idx="2">
                  <c:v>36.084708818139831</c:v>
                </c:pt>
                <c:pt idx="3">
                  <c:v>33.736536947569611</c:v>
                </c:pt>
                <c:pt idx="4">
                  <c:v>31.113292647137303</c:v>
                </c:pt>
                <c:pt idx="5">
                  <c:v>29.692789325672102</c:v>
                </c:pt>
                <c:pt idx="6">
                  <c:v>28.253634981662366</c:v>
                </c:pt>
                <c:pt idx="7">
                  <c:v>26.793271306633816</c:v>
                </c:pt>
                <c:pt idx="8">
                  <c:v>25.298290594618909</c:v>
                </c:pt>
                <c:pt idx="9">
                  <c:v>23.878597504661819</c:v>
                </c:pt>
                <c:pt idx="10">
                  <c:v>22.383069600263937</c:v>
                </c:pt>
                <c:pt idx="11">
                  <c:v>20.777482764330962</c:v>
                </c:pt>
                <c:pt idx="12">
                  <c:v>19.019986983368593</c:v>
                </c:pt>
                <c:pt idx="13">
                  <c:v>15.780264479161033</c:v>
                </c:pt>
                <c:pt idx="14">
                  <c:v>11.78649104606729</c:v>
                </c:pt>
                <c:pt idx="15">
                  <c:v>6.7492924874919282</c:v>
                </c:pt>
                <c:pt idx="16">
                  <c:v>0.33012522587333137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2-454D-88FA-5752C37830C7}"/>
            </c:ext>
          </c:extLst>
        </c:ser>
        <c:ser>
          <c:idx val="1"/>
          <c:order val="1"/>
          <c:tx>
            <c:strRef>
              <c:f>'SF900'!$C$6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D2-454D-88FA-5752C378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2448"/>
        <c:axId val="194286176"/>
      </c:scatterChart>
      <c:valAx>
        <c:axId val="1942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6176"/>
        <c:crosses val="autoZero"/>
        <c:crossBetween val="midCat"/>
      </c:valAx>
      <c:valAx>
        <c:axId val="1942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2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'SF900'!$E$6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'SF900'!$E$8:$E$24</c:f>
              <c:numCache>
                <c:formatCode>General</c:formatCode>
                <c:ptCount val="17"/>
                <c:pt idx="0">
                  <c:v>0.25506099999999998</c:v>
                </c:pt>
                <c:pt idx="1">
                  <c:v>0.27690835433596211</c:v>
                </c:pt>
                <c:pt idx="2">
                  <c:v>0.2918580435342702</c:v>
                </c:pt>
                <c:pt idx="3">
                  <c:v>0.30378559372284469</c:v>
                </c:pt>
                <c:pt idx="4">
                  <c:v>0.31553752681932395</c:v>
                </c:pt>
                <c:pt idx="5">
                  <c:v>0.32226875787870995</c:v>
                </c:pt>
                <c:pt idx="6">
                  <c:v>0.32961499992679161</c:v>
                </c:pt>
                <c:pt idx="7">
                  <c:v>0.33764724448410427</c:v>
                </c:pt>
                <c:pt idx="8">
                  <c:v>0.34635927291417395</c:v>
                </c:pt>
                <c:pt idx="9">
                  <c:v>0.35486274540306778</c:v>
                </c:pt>
                <c:pt idx="10">
                  <c:v>0.36374624941840217</c:v>
                </c:pt>
                <c:pt idx="11">
                  <c:v>0.3728347005259533</c:v>
                </c:pt>
                <c:pt idx="12">
                  <c:v>0.38189874430473186</c:v>
                </c:pt>
                <c:pt idx="13">
                  <c:v>0.39556988181690711</c:v>
                </c:pt>
                <c:pt idx="14">
                  <c:v>0.40700881151917817</c:v>
                </c:pt>
                <c:pt idx="15">
                  <c:v>0.41443324899727907</c:v>
                </c:pt>
                <c:pt idx="16">
                  <c:v>0.41571099403500378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2-4F11-859F-5B5C96613201}"/>
            </c:ext>
          </c:extLst>
        </c:ser>
        <c:ser>
          <c:idx val="0"/>
          <c:order val="1"/>
          <c:tx>
            <c:strRef>
              <c:f>'SF900'!$F$6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2-4F11-859F-5B5C9661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6960"/>
        <c:axId val="194287352"/>
      </c:scatterChart>
      <c:valAx>
        <c:axId val="1942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7352"/>
        <c:crosses val="autoZero"/>
        <c:crossBetween val="midCat"/>
      </c:valAx>
      <c:valAx>
        <c:axId val="1942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6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'SF950'!$B$6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7135005374689958E-2"/>
                  <c:y val="-0.7333452636602243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'SF950'!$B$8:$B$24</c:f>
              <c:numCache>
                <c:formatCode>General</c:formatCode>
                <c:ptCount val="17"/>
                <c:pt idx="0">
                  <c:v>32.7286</c:v>
                </c:pt>
                <c:pt idx="1">
                  <c:v>33.402445365625262</c:v>
                </c:pt>
                <c:pt idx="2">
                  <c:v>31.830490449443928</c:v>
                </c:pt>
                <c:pt idx="3">
                  <c:v>29.775049465275835</c:v>
                </c:pt>
                <c:pt idx="4">
                  <c:v>27.772018005484462</c:v>
                </c:pt>
                <c:pt idx="5">
                  <c:v>26.761993178317301</c:v>
                </c:pt>
                <c:pt idx="6">
                  <c:v>25.640868252334979</c:v>
                </c:pt>
                <c:pt idx="7">
                  <c:v>24.329201853416166</c:v>
                </c:pt>
                <c:pt idx="8">
                  <c:v>22.747952975800708</c:v>
                </c:pt>
                <c:pt idx="9">
                  <c:v>21.499571148507759</c:v>
                </c:pt>
                <c:pt idx="10">
                  <c:v>20.082161436310997</c:v>
                </c:pt>
                <c:pt idx="11">
                  <c:v>18.485072949543728</c:v>
                </c:pt>
                <c:pt idx="12">
                  <c:v>16.704331994628916</c:v>
                </c:pt>
                <c:pt idx="13">
                  <c:v>13.006217164025013</c:v>
                </c:pt>
                <c:pt idx="14">
                  <c:v>8.8231067706799315</c:v>
                </c:pt>
                <c:pt idx="15">
                  <c:v>4.3848155452222031</c:v>
                </c:pt>
                <c:pt idx="16">
                  <c:v>6.7508281848429164E-2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F-43F4-9097-D02FAE5F8D71}"/>
            </c:ext>
          </c:extLst>
        </c:ser>
        <c:ser>
          <c:idx val="1"/>
          <c:order val="1"/>
          <c:tx>
            <c:strRef>
              <c:f>'SF950'!$C$6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'SF950'!$C$8:$C$24</c:f>
              <c:numCache>
                <c:formatCode>General</c:formatCode>
                <c:ptCount val="17"/>
                <c:pt idx="0">
                  <c:v>32.734009999999998</c:v>
                </c:pt>
                <c:pt idx="1">
                  <c:v>33.385135848587055</c:v>
                </c:pt>
                <c:pt idx="2">
                  <c:v>31.840400593023226</c:v>
                </c:pt>
                <c:pt idx="3">
                  <c:v>29.789093016766735</c:v>
                </c:pt>
                <c:pt idx="4">
                  <c:v>27.771499299244063</c:v>
                </c:pt>
                <c:pt idx="5">
                  <c:v>26.755210975261555</c:v>
                </c:pt>
                <c:pt idx="6">
                  <c:v>25.631390454284848</c:v>
                </c:pt>
                <c:pt idx="7">
                  <c:v>24.321247126771585</c:v>
                </c:pt>
                <c:pt idx="8">
                  <c:v>22.744928807366048</c:v>
                </c:pt>
                <c:pt idx="9">
                  <c:v>21.500775424194277</c:v>
                </c:pt>
                <c:pt idx="10">
                  <c:v>20.087369583896816</c:v>
                </c:pt>
                <c:pt idx="11">
                  <c:v>18.493166533922889</c:v>
                </c:pt>
                <c:pt idx="12">
                  <c:v>16.713385195312526</c:v>
                </c:pt>
                <c:pt idx="13">
                  <c:v>13.010538428310994</c:v>
                </c:pt>
                <c:pt idx="14">
                  <c:v>8.8159581825686359</c:v>
                </c:pt>
                <c:pt idx="15">
                  <c:v>4.3704050727360766</c:v>
                </c:pt>
                <c:pt idx="16">
                  <c:v>7.6476309797271824E-2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F-43F4-9097-D02FAE5F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5392"/>
        <c:axId val="194290096"/>
      </c:scatterChart>
      <c:valAx>
        <c:axId val="194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90096"/>
        <c:crosses val="autoZero"/>
        <c:crossBetween val="midCat"/>
      </c:valAx>
      <c:valAx>
        <c:axId val="1942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5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'SF950'!$E$6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'SF950'!$E$8:$E$24</c:f>
              <c:numCache>
                <c:formatCode>General</c:formatCode>
                <c:ptCount val="17"/>
                <c:pt idx="0">
                  <c:v>0.171843</c:v>
                </c:pt>
                <c:pt idx="1">
                  <c:v>0.21178119290490927</c:v>
                </c:pt>
                <c:pt idx="2">
                  <c:v>0.22431485096607687</c:v>
                </c:pt>
                <c:pt idx="3">
                  <c:v>0.2391213066110246</c:v>
                </c:pt>
                <c:pt idx="4">
                  <c:v>0.25562751646628151</c:v>
                </c:pt>
                <c:pt idx="5">
                  <c:v>0.26182477222758943</c:v>
                </c:pt>
                <c:pt idx="6">
                  <c:v>0.26602293899685575</c:v>
                </c:pt>
                <c:pt idx="7">
                  <c:v>0.26830629751378648</c:v>
                </c:pt>
                <c:pt idx="8">
                  <c:v>0.26936283644345638</c:v>
                </c:pt>
                <c:pt idx="9">
                  <c:v>0.26996443461340369</c:v>
                </c:pt>
                <c:pt idx="10">
                  <c:v>0.27098676753039919</c:v>
                </c:pt>
                <c:pt idx="11">
                  <c:v>0.27288404161117397</c:v>
                </c:pt>
                <c:pt idx="12">
                  <c:v>0.27606328930663904</c:v>
                </c:pt>
                <c:pt idx="13">
                  <c:v>0.28596921625653859</c:v>
                </c:pt>
                <c:pt idx="14">
                  <c:v>0.3006763506360608</c:v>
                </c:pt>
                <c:pt idx="15">
                  <c:v>0.31565118676965476</c:v>
                </c:pt>
                <c:pt idx="16">
                  <c:v>0.31968731801334371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60-4DD0-923A-40E5DFD9CCFA}"/>
            </c:ext>
          </c:extLst>
        </c:ser>
        <c:ser>
          <c:idx val="0"/>
          <c:order val="1"/>
          <c:tx>
            <c:strRef>
              <c:f>'SF950'!$F$6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'SF950'!$F$8:$F$24</c:f>
              <c:numCache>
                <c:formatCode>General</c:formatCode>
                <c:ptCount val="17"/>
                <c:pt idx="0">
                  <c:v>0.17408309999999999</c:v>
                </c:pt>
                <c:pt idx="1">
                  <c:v>0.20462065676276528</c:v>
                </c:pt>
                <c:pt idx="2">
                  <c:v>0.22841742505372073</c:v>
                </c:pt>
                <c:pt idx="3">
                  <c:v>0.2449347691163262</c:v>
                </c:pt>
                <c:pt idx="4">
                  <c:v>0.25541657962155756</c:v>
                </c:pt>
                <c:pt idx="5">
                  <c:v>0.25902294828618694</c:v>
                </c:pt>
                <c:pt idx="6">
                  <c:v>0.26210674241417892</c:v>
                </c:pt>
                <c:pt idx="7">
                  <c:v>0.26502153861726252</c:v>
                </c:pt>
                <c:pt idx="8">
                  <c:v>0.26811970354948911</c:v>
                </c:pt>
                <c:pt idx="9">
                  <c:v>0.27047207750427327</c:v>
                </c:pt>
                <c:pt idx="10">
                  <c:v>0.27315239514826795</c:v>
                </c:pt>
                <c:pt idx="11">
                  <c:v>0.27624501067919671</c:v>
                </c:pt>
                <c:pt idx="12">
                  <c:v>0.27982288637695307</c:v>
                </c:pt>
                <c:pt idx="13">
                  <c:v>0.28777409017566985</c:v>
                </c:pt>
                <c:pt idx="14">
                  <c:v>0.29773904942755602</c:v>
                </c:pt>
                <c:pt idx="15">
                  <c:v>0.30971343249671635</c:v>
                </c:pt>
                <c:pt idx="16">
                  <c:v>0.32342795687605963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60-4DD0-923A-40E5DFD9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7744"/>
        <c:axId val="194288136"/>
      </c:scatterChart>
      <c:valAx>
        <c:axId val="1942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8136"/>
        <c:crosses val="autoZero"/>
        <c:crossBetween val="midCat"/>
      </c:valAx>
      <c:valAx>
        <c:axId val="1942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7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'SF1000'!$B$8:$B$24</c:f>
              <c:numCache>
                <c:formatCode>General</c:formatCode>
                <c:ptCount val="17"/>
                <c:pt idx="0">
                  <c:v>37.758000000000003</c:v>
                </c:pt>
                <c:pt idx="1">
                  <c:v>37.319997724216769</c:v>
                </c:pt>
                <c:pt idx="2">
                  <c:v>36.953522626649907</c:v>
                </c:pt>
                <c:pt idx="3">
                  <c:v>36.245446433052386</c:v>
                </c:pt>
                <c:pt idx="4">
                  <c:v>34.890361940483544</c:v>
                </c:pt>
                <c:pt idx="5">
                  <c:v>33.764381662157206</c:v>
                </c:pt>
                <c:pt idx="6">
                  <c:v>32.346119877535976</c:v>
                </c:pt>
                <c:pt idx="7">
                  <c:v>30.623135669953236</c:v>
                </c:pt>
                <c:pt idx="8">
                  <c:v>28.592366404354955</c:v>
                </c:pt>
                <c:pt idx="9">
                  <c:v>26.412794245539011</c:v>
                </c:pt>
                <c:pt idx="10">
                  <c:v>23.979741747975989</c:v>
                </c:pt>
                <c:pt idx="11">
                  <c:v>21.312021327894382</c:v>
                </c:pt>
                <c:pt idx="12">
                  <c:v>18.434959216233377</c:v>
                </c:pt>
                <c:pt idx="13">
                  <c:v>14.0570033443596</c:v>
                </c:pt>
                <c:pt idx="14">
                  <c:v>9.4339570910201616</c:v>
                </c:pt>
                <c:pt idx="15">
                  <c:v>4.7012324068549347</c:v>
                </c:pt>
                <c:pt idx="16">
                  <c:v>1.708116746845878E-2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1-401E-9D22-D89EA8382FDB}"/>
            </c:ext>
          </c:extLst>
        </c:ser>
        <c:ser>
          <c:idx val="1"/>
          <c:order val="1"/>
          <c:tx>
            <c:strRef>
              <c:f>'SF1000'!$C$6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D1-401E-9D22-D89EA838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1272"/>
        <c:axId val="194289704"/>
      </c:scatterChart>
      <c:valAx>
        <c:axId val="19429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89704"/>
        <c:crosses val="autoZero"/>
        <c:crossBetween val="midCat"/>
      </c:valAx>
      <c:valAx>
        <c:axId val="19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'SF1000'!$E$8:$E$24</c:f>
              <c:numCache>
                <c:formatCode>General</c:formatCode>
                <c:ptCount val="17"/>
                <c:pt idx="0">
                  <c:v>0.25953300000000001</c:v>
                </c:pt>
                <c:pt idx="1">
                  <c:v>0.27095782319726858</c:v>
                </c:pt>
                <c:pt idx="2">
                  <c:v>0.29243643682228565</c:v>
                </c:pt>
                <c:pt idx="3">
                  <c:v>0.31987789066039579</c:v>
                </c:pt>
                <c:pt idx="4">
                  <c:v>0.34834775337325863</c:v>
                </c:pt>
                <c:pt idx="5">
                  <c:v>0.36292148121695444</c:v>
                </c:pt>
                <c:pt idx="6">
                  <c:v>0.37543766501714798</c:v>
                </c:pt>
                <c:pt idx="7">
                  <c:v>0.38522117965448638</c:v>
                </c:pt>
                <c:pt idx="8">
                  <c:v>0.3917662428380011</c:v>
                </c:pt>
                <c:pt idx="9">
                  <c:v>0.39469983695896671</c:v>
                </c:pt>
                <c:pt idx="10">
                  <c:v>0.39449261969530469</c:v>
                </c:pt>
                <c:pt idx="11">
                  <c:v>0.39134688963199871</c:v>
                </c:pt>
                <c:pt idx="12">
                  <c:v>0.38573310093011626</c:v>
                </c:pt>
                <c:pt idx="13">
                  <c:v>0.37511030116063621</c:v>
                </c:pt>
                <c:pt idx="14">
                  <c:v>0.36451313609761304</c:v>
                </c:pt>
                <c:pt idx="15">
                  <c:v>0.35887082289984884</c:v>
                </c:pt>
                <c:pt idx="16">
                  <c:v>0.3648490808279552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5-4610-93F9-B5CE59DD2723}"/>
            </c:ext>
          </c:extLst>
        </c:ser>
        <c:ser>
          <c:idx val="0"/>
          <c:order val="1"/>
          <c:tx>
            <c:strRef>
              <c:f>'SF1000'!$F$6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5-4610-93F9-B5CE59DD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1664"/>
        <c:axId val="194292056"/>
      </c:scatterChart>
      <c:valAx>
        <c:axId val="1942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292056"/>
        <c:crosses val="autoZero"/>
        <c:crossBetween val="midCat"/>
      </c:valAx>
      <c:valAx>
        <c:axId val="1942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'SD500'!$B$8:$B$24</c:f>
              <c:numCache>
                <c:formatCode>General</c:formatCode>
                <c:ptCount val="17"/>
                <c:pt idx="0">
                  <c:v>26.3626</c:v>
                </c:pt>
                <c:pt idx="1">
                  <c:v>25.595698863170618</c:v>
                </c:pt>
                <c:pt idx="2">
                  <c:v>24.272753987917397</c:v>
                </c:pt>
                <c:pt idx="3">
                  <c:v>22.866261953596172</c:v>
                </c:pt>
                <c:pt idx="4">
                  <c:v>21.444834994331892</c:v>
                </c:pt>
                <c:pt idx="5">
                  <c:v>20.668405035627462</c:v>
                </c:pt>
                <c:pt idx="6">
                  <c:v>19.791599905723597</c:v>
                </c:pt>
                <c:pt idx="7">
                  <c:v>18.764186660376151</c:v>
                </c:pt>
                <c:pt idx="8">
                  <c:v>17.535143910448454</c:v>
                </c:pt>
                <c:pt idx="9">
                  <c:v>16.48749781179</c:v>
                </c:pt>
                <c:pt idx="10">
                  <c:v>15.292797095264596</c:v>
                </c:pt>
                <c:pt idx="11">
                  <c:v>13.939246059559117</c:v>
                </c:pt>
                <c:pt idx="12">
                  <c:v>12.419674569033091</c:v>
                </c:pt>
                <c:pt idx="13">
                  <c:v>9.8277241319151045</c:v>
                </c:pt>
                <c:pt idx="14">
                  <c:v>6.8859181117128196</c:v>
                </c:pt>
                <c:pt idx="15">
                  <c:v>3.6632400000000054</c:v>
                </c:pt>
                <c:pt idx="16">
                  <c:v>0.28154834189829181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18-45AA-898C-ABE8DE290820}"/>
            </c:ext>
          </c:extLst>
        </c:ser>
        <c:ser>
          <c:idx val="1"/>
          <c:order val="1"/>
          <c:tx>
            <c:strRef>
              <c:f>'SD500'!$C$6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'SD500'!$C$8:$C$24</c:f>
              <c:numCache>
                <c:formatCode>General</c:formatCode>
                <c:ptCount val="17"/>
                <c:pt idx="0">
                  <c:v>26.359719999999999</c:v>
                </c:pt>
                <c:pt idx="1">
                  <c:v>25.604867232172655</c:v>
                </c:pt>
                <c:pt idx="2">
                  <c:v>24.26755827898096</c:v>
                </c:pt>
                <c:pt idx="3">
                  <c:v>22.858828134397164</c:v>
                </c:pt>
                <c:pt idx="4">
                  <c:v>21.445078753886719</c:v>
                </c:pt>
                <c:pt idx="5">
                  <c:v>20.672059456069125</c:v>
                </c:pt>
                <c:pt idx="6">
                  <c:v>19.796666092046873</c:v>
                </c:pt>
                <c:pt idx="7">
                  <c:v>18.76831352937154</c:v>
                </c:pt>
                <c:pt idx="8">
                  <c:v>17.536487140245285</c:v>
                </c:pt>
                <c:pt idx="9">
                  <c:v>16.486341173499998</c:v>
                </c:pt>
                <c:pt idx="10">
                  <c:v>15.289433133218719</c:v>
                </c:pt>
                <c:pt idx="11">
                  <c:v>13.93460550134704</c:v>
                </c:pt>
                <c:pt idx="12">
                  <c:v>12.41520805260496</c:v>
                </c:pt>
                <c:pt idx="13">
                  <c:v>9.8266457419110367</c:v>
                </c:pt>
                <c:pt idx="14">
                  <c:v>6.8905437193067272</c:v>
                </c:pt>
                <c:pt idx="15">
                  <c:v>3.6703990000000033</c:v>
                </c:pt>
                <c:pt idx="16">
                  <c:v>0.27644078378128256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18-45AA-898C-ABE8DE29082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'SD500'!$F$31:$F$32</c:f>
              <c:numCache>
                <c:formatCode>General</c:formatCode>
                <c:ptCount val="2"/>
                <c:pt idx="0">
                  <c:v>440</c:v>
                </c:pt>
                <c:pt idx="1">
                  <c:v>440</c:v>
                </c:pt>
              </c:numCache>
            </c:numRef>
          </c:xVal>
          <c:yVal>
            <c:numRef>
              <c:f>'SD500'!$G$31:$G$32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18-45AA-898C-ABE8DE290820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'SD500'!$F$33:$F$34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18-45AA-898C-ABE8DE29082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'SD500'!$F$35:$F$36</c:f>
              <c:numCache>
                <c:formatCode>General</c:formatCode>
                <c:ptCount val="2"/>
                <c:pt idx="0">
                  <c:v>820</c:v>
                </c:pt>
                <c:pt idx="1">
                  <c:v>820</c:v>
                </c:pt>
              </c:numCache>
            </c:numRef>
          </c:xVal>
          <c:yVal>
            <c:numRef>
              <c:f>'SD500'!$G$35:$G$36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18-45AA-898C-ABE8DE29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3640"/>
        <c:axId val="161255208"/>
      </c:scatterChart>
      <c:valAx>
        <c:axId val="16125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5208"/>
        <c:crosses val="autoZero"/>
        <c:crossBetween val="midCat"/>
      </c:valAx>
      <c:valAx>
        <c:axId val="1612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3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'SF1200'!$B$8:$B$24</c:f>
              <c:numCache>
                <c:formatCode>General</c:formatCode>
                <c:ptCount val="17"/>
                <c:pt idx="0">
                  <c:v>32.616100000000003</c:v>
                </c:pt>
                <c:pt idx="1">
                  <c:v>33.759321798314069</c:v>
                </c:pt>
                <c:pt idx="2">
                  <c:v>33.509887463334579</c:v>
                </c:pt>
                <c:pt idx="3">
                  <c:v>32.928056309113408</c:v>
                </c:pt>
                <c:pt idx="4">
                  <c:v>32.28374466465516</c:v>
                </c:pt>
                <c:pt idx="5">
                  <c:v>31.862872975214287</c:v>
                </c:pt>
                <c:pt idx="6">
                  <c:v>31.293436252162053</c:v>
                </c:pt>
                <c:pt idx="7">
                  <c:v>30.496595189437574</c:v>
                </c:pt>
                <c:pt idx="8">
                  <c:v>29.39161342773437</c:v>
                </c:pt>
                <c:pt idx="9">
                  <c:v>28.052291580201313</c:v>
                </c:pt>
                <c:pt idx="10">
                  <c:v>26.349029319979046</c:v>
                </c:pt>
                <c:pt idx="11">
                  <c:v>24.251618083467058</c:v>
                </c:pt>
                <c:pt idx="12">
                  <c:v>21.750714680718737</c:v>
                </c:pt>
                <c:pt idx="13">
                  <c:v>16.842528544783889</c:v>
                </c:pt>
                <c:pt idx="14">
                  <c:v>11.175226518833625</c:v>
                </c:pt>
                <c:pt idx="15">
                  <c:v>5.3022340748057104</c:v>
                </c:pt>
                <c:pt idx="16">
                  <c:v>0.12719126370274125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0-47AE-8106-22AFCFA5395B}"/>
            </c:ext>
          </c:extLst>
        </c:ser>
        <c:ser>
          <c:idx val="1"/>
          <c:order val="1"/>
          <c:tx>
            <c:strRef>
              <c:f>'SF1200'!$C$6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90-47AE-8106-22AFCFA5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7472"/>
        <c:axId val="195004336"/>
      </c:scatterChart>
      <c:valAx>
        <c:axId val="1950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4336"/>
        <c:crosses val="autoZero"/>
        <c:crossBetween val="midCat"/>
      </c:valAx>
      <c:valAx>
        <c:axId val="1950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7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'SF1200'!$E$8:$E$24</c:f>
              <c:numCache>
                <c:formatCode>General</c:formatCode>
                <c:ptCount val="17"/>
                <c:pt idx="0">
                  <c:v>0.19361</c:v>
                </c:pt>
                <c:pt idx="1">
                  <c:v>0.25143508343981208</c:v>
                </c:pt>
                <c:pt idx="2">
                  <c:v>0.28519068516310409</c:v>
                </c:pt>
                <c:pt idx="3">
                  <c:v>0.31367729836658798</c:v>
                </c:pt>
                <c:pt idx="4">
                  <c:v>0.34526489642921149</c:v>
                </c:pt>
                <c:pt idx="5">
                  <c:v>0.36287825264354051</c:v>
                </c:pt>
                <c:pt idx="6">
                  <c:v>0.38108684151226352</c:v>
                </c:pt>
                <c:pt idx="7">
                  <c:v>0.3992045053103262</c:v>
                </c:pt>
                <c:pt idx="8">
                  <c:v>0.41640593994140618</c:v>
                </c:pt>
                <c:pt idx="9">
                  <c:v>0.43055422998089343</c:v>
                </c:pt>
                <c:pt idx="10">
                  <c:v>0.44258113232459267</c:v>
                </c:pt>
                <c:pt idx="11">
                  <c:v>0.45194164581655483</c:v>
                </c:pt>
                <c:pt idx="12">
                  <c:v>0.45823654045359974</c:v>
                </c:pt>
                <c:pt idx="13">
                  <c:v>0.46151933695479874</c:v>
                </c:pt>
                <c:pt idx="14">
                  <c:v>0.45691811521081682</c:v>
                </c:pt>
                <c:pt idx="15">
                  <c:v>0.44774596076312889</c:v>
                </c:pt>
                <c:pt idx="16">
                  <c:v>0.44054912018102499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F-4ADE-B0A3-30849EE7FE20}"/>
            </c:ext>
          </c:extLst>
        </c:ser>
        <c:ser>
          <c:idx val="0"/>
          <c:order val="1"/>
          <c:tx>
            <c:strRef>
              <c:f>'SF1200'!$F$6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F-4ADE-B0A3-30849EE7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0808"/>
        <c:axId val="195007080"/>
      </c:scatterChart>
      <c:valAx>
        <c:axId val="19500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7080"/>
        <c:crosses val="autoZero"/>
        <c:crossBetween val="midCat"/>
      </c:valAx>
      <c:valAx>
        <c:axId val="1950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'SF1700'!$B$6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'SF1700'!$B$8:$B$24</c:f>
              <c:numCache>
                <c:formatCode>General</c:formatCode>
                <c:ptCount val="17"/>
                <c:pt idx="0">
                  <c:v>38.824599999999997</c:v>
                </c:pt>
                <c:pt idx="1">
                  <c:v>38.844907740275389</c:v>
                </c:pt>
                <c:pt idx="2">
                  <c:v>38.565392547203125</c:v>
                </c:pt>
                <c:pt idx="3">
                  <c:v>37.910732874935547</c:v>
                </c:pt>
                <c:pt idx="4">
                  <c:v>36.805607177624992</c:v>
                </c:pt>
                <c:pt idx="5">
                  <c:v>36.01755007707812</c:v>
                </c:pt>
                <c:pt idx="6">
                  <c:v>35.072864031999998</c:v>
                </c:pt>
                <c:pt idx="7">
                  <c:v>33.960567624421877</c:v>
                </c:pt>
                <c:pt idx="8">
                  <c:v>32.669679436374999</c:v>
                </c:pt>
                <c:pt idx="9">
                  <c:v>31.030322600736323</c:v>
                </c:pt>
                <c:pt idx="10">
                  <c:v>29.146965927671872</c:v>
                </c:pt>
                <c:pt idx="11">
                  <c:v>27.004993149865232</c:v>
                </c:pt>
                <c:pt idx="12">
                  <c:v>24.589787999999992</c:v>
                </c:pt>
                <c:pt idx="13">
                  <c:v>19.899033090072997</c:v>
                </c:pt>
                <c:pt idx="14">
                  <c:v>14.334464142184</c:v>
                </c:pt>
                <c:pt idx="15">
                  <c:v>7.8276723691710011</c:v>
                </c:pt>
                <c:pt idx="16">
                  <c:v>0.31024898387200039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1-4D4F-8F09-54EEBD27245E}"/>
            </c:ext>
          </c:extLst>
        </c:ser>
        <c:ser>
          <c:idx val="1"/>
          <c:order val="1"/>
          <c:tx>
            <c:strRef>
              <c:f>'SF1700'!$C$6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01-4D4F-8F09-54EEBD27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512"/>
        <c:axId val="195003944"/>
      </c:scatterChart>
      <c:valAx>
        <c:axId val="1950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3944"/>
        <c:crosses val="autoZero"/>
        <c:crossBetween val="midCat"/>
      </c:valAx>
      <c:valAx>
        <c:axId val="1950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'SF1700'!$E$6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'SF1700'!$E$8:$E$24</c:f>
              <c:numCache>
                <c:formatCode>General</c:formatCode>
                <c:ptCount val="17"/>
                <c:pt idx="0">
                  <c:v>0.272314</c:v>
                </c:pt>
                <c:pt idx="1">
                  <c:v>0.29830988247187501</c:v>
                </c:pt>
                <c:pt idx="2">
                  <c:v>0.33087319652499997</c:v>
                </c:pt>
                <c:pt idx="3">
                  <c:v>0.36848754586562499</c:v>
                </c:pt>
                <c:pt idx="4">
                  <c:v>0.40963653420000001</c:v>
                </c:pt>
                <c:pt idx="5">
                  <c:v>0.43220071832499996</c:v>
                </c:pt>
                <c:pt idx="6">
                  <c:v>0.45510289119999997</c:v>
                </c:pt>
                <c:pt idx="7">
                  <c:v>0.47812197157500003</c:v>
                </c:pt>
                <c:pt idx="8">
                  <c:v>0.50103687819999998</c:v>
                </c:pt>
                <c:pt idx="9">
                  <c:v>0.52585909433437494</c:v>
                </c:pt>
                <c:pt idx="10">
                  <c:v>0.54999349277499987</c:v>
                </c:pt>
                <c:pt idx="11">
                  <c:v>0.57314581437812506</c:v>
                </c:pt>
                <c:pt idx="12">
                  <c:v>0.59502180000000005</c:v>
                </c:pt>
                <c:pt idx="13">
                  <c:v>0.62795599168479987</c:v>
                </c:pt>
                <c:pt idx="14">
                  <c:v>0.65511840571839997</c:v>
                </c:pt>
                <c:pt idx="15">
                  <c:v>0.6751318155696</c:v>
                </c:pt>
                <c:pt idx="16">
                  <c:v>0.68661899470719989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B-4127-9C14-3075D0ADA272}"/>
            </c:ext>
          </c:extLst>
        </c:ser>
        <c:ser>
          <c:idx val="0"/>
          <c:order val="1"/>
          <c:tx>
            <c:strRef>
              <c:f>'SF1700'!$F$6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2B-4127-9C14-3075D0AD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6296"/>
        <c:axId val="195006688"/>
      </c:scatterChart>
      <c:valAx>
        <c:axId val="1950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6688"/>
        <c:crosses val="autoZero"/>
        <c:crossBetween val="midCat"/>
      </c:valAx>
      <c:valAx>
        <c:axId val="195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6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'SF1750'!$B$6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6354706747040123E-2"/>
                  <c:y val="-0.7049256161444549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'SF1750'!$B$8:$B$24</c:f>
              <c:numCache>
                <c:formatCode>General</c:formatCode>
                <c:ptCount val="17"/>
                <c:pt idx="0">
                  <c:v>29.307600000000001</c:v>
                </c:pt>
                <c:pt idx="1">
                  <c:v>27.895709405795348</c:v>
                </c:pt>
                <c:pt idx="2">
                  <c:v>26.236680163833391</c:v>
                </c:pt>
                <c:pt idx="3">
                  <c:v>24.972212992802124</c:v>
                </c:pt>
                <c:pt idx="4">
                  <c:v>23.810202829137005</c:v>
                </c:pt>
                <c:pt idx="5">
                  <c:v>22.965267580598045</c:v>
                </c:pt>
                <c:pt idx="6">
                  <c:v>21.874267777984532</c:v>
                </c:pt>
                <c:pt idx="7">
                  <c:v>20.481730478536775</c:v>
                </c:pt>
                <c:pt idx="8">
                  <c:v>18.773757509164291</c:v>
                </c:pt>
                <c:pt idx="9">
                  <c:v>17.168060666164436</c:v>
                </c:pt>
                <c:pt idx="10">
                  <c:v>15.3966013317579</c:v>
                </c:pt>
                <c:pt idx="11">
                  <c:v>13.491178266962422</c:v>
                </c:pt>
                <c:pt idx="12">
                  <c:v>11.478537033101418</c:v>
                </c:pt>
                <c:pt idx="13">
                  <c:v>9.0832521095238405</c:v>
                </c:pt>
                <c:pt idx="14">
                  <c:v>6.5236836893175223</c:v>
                </c:pt>
                <c:pt idx="15">
                  <c:v>3.6757911716213698</c:v>
                </c:pt>
                <c:pt idx="16">
                  <c:v>0.29136062182851674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2-4D2F-8608-46E03DC6A22B}"/>
            </c:ext>
          </c:extLst>
        </c:ser>
        <c:ser>
          <c:idx val="1"/>
          <c:order val="1"/>
          <c:tx>
            <c:strRef>
              <c:f>'SF1750'!$C$6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'SF1750'!$C$8:$C$24</c:f>
              <c:numCache>
                <c:formatCode>General</c:formatCode>
                <c:ptCount val="17"/>
                <c:pt idx="0">
                  <c:v>29.40024</c:v>
                </c:pt>
                <c:pt idx="1">
                  <c:v>27.623835824532023</c:v>
                </c:pt>
                <c:pt idx="2">
                  <c:v>26.348678827940361</c:v>
                </c:pt>
                <c:pt idx="3">
                  <c:v>25.197218811599164</c:v>
                </c:pt>
                <c:pt idx="4">
                  <c:v>23.850879329741527</c:v>
                </c:pt>
                <c:pt idx="5">
                  <c:v>22.88283559474776</c:v>
                </c:pt>
                <c:pt idx="6">
                  <c:v>21.724379457037355</c:v>
                </c:pt>
                <c:pt idx="7">
                  <c:v>20.343953866380296</c:v>
                </c:pt>
                <c:pt idx="8">
                  <c:v>18.717856733482563</c:v>
                </c:pt>
                <c:pt idx="9">
                  <c:v>17.203075131993501</c:v>
                </c:pt>
                <c:pt idx="10">
                  <c:v>15.510960857737272</c:v>
                </c:pt>
                <c:pt idx="11">
                  <c:v>13.6409093565939</c:v>
                </c:pt>
                <c:pt idx="12">
                  <c:v>11.596137079995616</c:v>
                </c:pt>
                <c:pt idx="13">
                  <c:v>9.0817288485030279</c:v>
                </c:pt>
                <c:pt idx="14">
                  <c:v>6.3694764997923894</c:v>
                </c:pt>
                <c:pt idx="15">
                  <c:v>3.482553233603733</c:v>
                </c:pt>
                <c:pt idx="16">
                  <c:v>0.45098808686100123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2-4D2F-8608-46E03DC6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0416"/>
        <c:axId val="195003160"/>
      </c:scatterChart>
      <c:valAx>
        <c:axId val="1950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3160"/>
        <c:crosses val="autoZero"/>
        <c:crossBetween val="midCat"/>
      </c:valAx>
      <c:valAx>
        <c:axId val="1950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'SF1750'!$E$6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478137761433117"/>
                  <c:y val="0.1940221869355727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'SF1750'!$E$8:$E$24</c:f>
              <c:numCache>
                <c:formatCode>General</c:formatCode>
                <c:ptCount val="17"/>
                <c:pt idx="0">
                  <c:v>0.328901</c:v>
                </c:pt>
                <c:pt idx="1">
                  <c:v>0.33262931905635801</c:v>
                </c:pt>
                <c:pt idx="2">
                  <c:v>0.33551643368734418</c:v>
                </c:pt>
                <c:pt idx="3">
                  <c:v>0.35332618727375387</c:v>
                </c:pt>
                <c:pt idx="4">
                  <c:v>0.37996382636403014</c:v>
                </c:pt>
                <c:pt idx="5">
                  <c:v>0.39422733266035237</c:v>
                </c:pt>
                <c:pt idx="6">
                  <c:v>0.40477231856556795</c:v>
                </c:pt>
                <c:pt idx="7">
                  <c:v>0.41007303173297993</c:v>
                </c:pt>
                <c:pt idx="8">
                  <c:v>0.40951088136921066</c:v>
                </c:pt>
                <c:pt idx="9">
                  <c:v>0.40488945371279206</c:v>
                </c:pt>
                <c:pt idx="10">
                  <c:v>0.39703740454309777</c:v>
                </c:pt>
                <c:pt idx="11">
                  <c:v>0.38659854483659961</c:v>
                </c:pt>
                <c:pt idx="12">
                  <c:v>0.37418112202147791</c:v>
                </c:pt>
                <c:pt idx="13">
                  <c:v>0.35813476911493236</c:v>
                </c:pt>
                <c:pt idx="14">
                  <c:v>0.33947345102856374</c:v>
                </c:pt>
                <c:pt idx="15">
                  <c:v>0.31607193443455195</c:v>
                </c:pt>
                <c:pt idx="16">
                  <c:v>0.28336756499089688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4-4E97-ACB1-9CE5BDC335AE}"/>
            </c:ext>
          </c:extLst>
        </c:ser>
        <c:ser>
          <c:idx val="0"/>
          <c:order val="1"/>
          <c:tx>
            <c:strRef>
              <c:f>'SF1750'!$F$6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'SF1750'!$F$8:$F$24</c:f>
              <c:numCache>
                <c:formatCode>General</c:formatCode>
                <c:ptCount val="17"/>
                <c:pt idx="0">
                  <c:v>0.33088420000000002</c:v>
                </c:pt>
                <c:pt idx="1">
                  <c:v>0.32680945827191404</c:v>
                </c:pt>
                <c:pt idx="2">
                  <c:v>0.33791403801446063</c:v>
                </c:pt>
                <c:pt idx="3">
                  <c:v>0.35814291640872326</c:v>
                </c:pt>
                <c:pt idx="4">
                  <c:v>0.38083467718413999</c:v>
                </c:pt>
                <c:pt idx="5">
                  <c:v>0.39246284474214882</c:v>
                </c:pt>
                <c:pt idx="6">
                  <c:v>0.40156383076516095</c:v>
                </c:pt>
                <c:pt idx="7">
                  <c:v>0.40712384612395042</c:v>
                </c:pt>
                <c:pt idx="8">
                  <c:v>0.4083144312144682</c:v>
                </c:pt>
                <c:pt idx="9">
                  <c:v>0.40563924375888094</c:v>
                </c:pt>
                <c:pt idx="10">
                  <c:v>0.39948576222110477</c:v>
                </c:pt>
                <c:pt idx="11">
                  <c:v>0.38980414826269383</c:v>
                </c:pt>
                <c:pt idx="12">
                  <c:v>0.37669896814905812</c:v>
                </c:pt>
                <c:pt idx="13">
                  <c:v>0.35810265617994519</c:v>
                </c:pt>
                <c:pt idx="14">
                  <c:v>0.33617297027618032</c:v>
                </c:pt>
                <c:pt idx="15">
                  <c:v>0.31193605100519683</c:v>
                </c:pt>
                <c:pt idx="16">
                  <c:v>0.28678552935986434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74-4E97-ACB1-9CE5BDC3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1200"/>
        <c:axId val="195002376"/>
      </c:scatterChart>
      <c:valAx>
        <c:axId val="1950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002376"/>
        <c:crosses val="autoZero"/>
        <c:crossBetween val="midCat"/>
      </c:valAx>
      <c:valAx>
        <c:axId val="1950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1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'SF2200'!$B$6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7396940794846377E-2"/>
                  <c:y val="-0.148217455701854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'SF2200'!$B$8:$B$24</c:f>
              <c:numCache>
                <c:formatCode>General</c:formatCode>
                <c:ptCount val="17"/>
                <c:pt idx="0">
                  <c:v>32.938600000000001</c:v>
                </c:pt>
                <c:pt idx="1">
                  <c:v>32.597286199455517</c:v>
                </c:pt>
                <c:pt idx="2">
                  <c:v>32.400815202271936</c:v>
                </c:pt>
                <c:pt idx="3">
                  <c:v>32.151313499492971</c:v>
                </c:pt>
                <c:pt idx="4">
                  <c:v>31.647269368743896</c:v>
                </c:pt>
                <c:pt idx="5">
                  <c:v>31.155873162605072</c:v>
                </c:pt>
                <c:pt idx="6">
                  <c:v>30.469058792398499</c:v>
                </c:pt>
                <c:pt idx="7">
                  <c:v>29.546696519499076</c:v>
                </c:pt>
                <c:pt idx="8">
                  <c:v>28.348755458078426</c:v>
                </c:pt>
                <c:pt idx="9">
                  <c:v>27.047623148408849</c:v>
                </c:pt>
                <c:pt idx="10">
                  <c:v>25.480044804805225</c:v>
                </c:pt>
                <c:pt idx="11">
                  <c:v>23.619666282316825</c:v>
                </c:pt>
                <c:pt idx="12">
                  <c:v>21.440169668095663</c:v>
                </c:pt>
                <c:pt idx="13">
                  <c:v>17.494480168667128</c:v>
                </c:pt>
                <c:pt idx="14">
                  <c:v>12.673917307178906</c:v>
                </c:pt>
                <c:pt idx="15">
                  <c:v>6.8875801495270847</c:v>
                </c:pt>
                <c:pt idx="16">
                  <c:v>4.3415198472340988E-2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8-4421-8786-BA0AC8017095}"/>
            </c:ext>
          </c:extLst>
        </c:ser>
        <c:ser>
          <c:idx val="1"/>
          <c:order val="1"/>
          <c:tx>
            <c:strRef>
              <c:f>'SF2200'!$C$6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'SF2200'!$C$8:$C$24</c:f>
              <c:numCache>
                <c:formatCode>General</c:formatCode>
                <c:ptCount val="17"/>
                <c:pt idx="0">
                  <c:v>32.939059999999998</c:v>
                </c:pt>
                <c:pt idx="1">
                  <c:v>32.59608698128104</c:v>
                </c:pt>
                <c:pt idx="2">
                  <c:v>32.401037095298761</c:v>
                </c:pt>
                <c:pt idx="3">
                  <c:v>32.152263986750839</c:v>
                </c:pt>
                <c:pt idx="4">
                  <c:v>31.647739517822266</c:v>
                </c:pt>
                <c:pt idx="5">
                  <c:v>31.155830639520289</c:v>
                </c:pt>
                <c:pt idx="6">
                  <c:v>30.468589936193922</c:v>
                </c:pt>
                <c:pt idx="7">
                  <c:v>29.546037479934544</c:v>
                </c:pt>
                <c:pt idx="8">
                  <c:v>28.348200446468343</c:v>
                </c:pt>
                <c:pt idx="9">
                  <c:v>27.047366066619055</c:v>
                </c:pt>
                <c:pt idx="10">
                  <c:v>25.480187602042982</c:v>
                </c:pt>
                <c:pt idx="11">
                  <c:v>23.620184202780514</c:v>
                </c:pt>
                <c:pt idx="12">
                  <c:v>21.440899484575045</c:v>
                </c:pt>
                <c:pt idx="13">
                  <c:v>17.494987148732946</c:v>
                </c:pt>
                <c:pt idx="14">
                  <c:v>12.673560784041547</c:v>
                </c:pt>
                <c:pt idx="15">
                  <c:v>6.8865213749506564</c:v>
                </c:pt>
                <c:pt idx="16">
                  <c:v>4.4018764168931857E-2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28-4421-8786-BA0AC801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3552"/>
        <c:axId val="195774832"/>
      </c:scatterChart>
      <c:valAx>
        <c:axId val="1950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4832"/>
        <c:crosses val="autoZero"/>
        <c:crossBetween val="midCat"/>
      </c:valAx>
      <c:valAx>
        <c:axId val="1957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3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'SF2200'!$E$6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8.9140513954380343E-2"/>
                  <c:y val="-0.1816761340383387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'SF2200'!$E$8:$E$24</c:f>
              <c:numCache>
                <c:formatCode>General</c:formatCode>
                <c:ptCount val="17"/>
                <c:pt idx="0">
                  <c:v>0.29345900000000003</c:v>
                </c:pt>
                <c:pt idx="1">
                  <c:v>0.34788671899234502</c:v>
                </c:pt>
                <c:pt idx="2">
                  <c:v>0.40700997080945972</c:v>
                </c:pt>
                <c:pt idx="3">
                  <c:v>0.46871240208332987</c:v>
                </c:pt>
                <c:pt idx="4">
                  <c:v>0.53036910177612318</c:v>
                </c:pt>
                <c:pt idx="5">
                  <c:v>0.56527573888534854</c:v>
                </c:pt>
                <c:pt idx="6">
                  <c:v>0.59894612047478912</c:v>
                </c:pt>
                <c:pt idx="7">
                  <c:v>0.63107345428573525</c:v>
                </c:pt>
                <c:pt idx="8">
                  <c:v>0.66142960980395604</c:v>
                </c:pt>
                <c:pt idx="9">
                  <c:v>0.68633101312076528</c:v>
                </c:pt>
                <c:pt idx="10">
                  <c:v>0.70967062029490824</c:v>
                </c:pt>
                <c:pt idx="11">
                  <c:v>0.7313598994988153</c:v>
                </c:pt>
                <c:pt idx="12">
                  <c:v>0.751283250536114</c:v>
                </c:pt>
                <c:pt idx="13">
                  <c:v>0.77756232502645384</c:v>
                </c:pt>
                <c:pt idx="14">
                  <c:v>0.79835508351722795</c:v>
                </c:pt>
                <c:pt idx="15">
                  <c:v>0.81175889294528936</c:v>
                </c:pt>
                <c:pt idx="16">
                  <c:v>0.81461480975140188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6-4632-8940-87C8E4E6F9E7}"/>
            </c:ext>
          </c:extLst>
        </c:ser>
        <c:ser>
          <c:idx val="0"/>
          <c:order val="1"/>
          <c:tx>
            <c:strRef>
              <c:f>'SF2200'!$F$6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'SF2200'!$F$8:$F$24</c:f>
              <c:numCache>
                <c:formatCode>General</c:formatCode>
                <c:ptCount val="17"/>
                <c:pt idx="0">
                  <c:v>0.29371819999999998</c:v>
                </c:pt>
                <c:pt idx="1">
                  <c:v>0.3472168787192822</c:v>
                </c:pt>
                <c:pt idx="2">
                  <c:v>0.40713584171600342</c:v>
                </c:pt>
                <c:pt idx="3">
                  <c:v>0.46924617313904754</c:v>
                </c:pt>
                <c:pt idx="4">
                  <c:v>0.53063377153320301</c:v>
                </c:pt>
                <c:pt idx="5">
                  <c:v>0.56525321101416148</c:v>
                </c:pt>
                <c:pt idx="6">
                  <c:v>0.59868469180586714</c:v>
                </c:pt>
                <c:pt idx="7">
                  <c:v>0.63070529835270339</c:v>
                </c:pt>
                <c:pt idx="8">
                  <c:v>0.66111940376701772</c:v>
                </c:pt>
                <c:pt idx="9">
                  <c:v>0.68618731184141235</c:v>
                </c:pt>
                <c:pt idx="10">
                  <c:v>0.70975045251400115</c:v>
                </c:pt>
                <c:pt idx="11">
                  <c:v>0.73164934357729416</c:v>
                </c:pt>
                <c:pt idx="12">
                  <c:v>0.75169084609567904</c:v>
                </c:pt>
                <c:pt idx="13">
                  <c:v>0.77784426926880001</c:v>
                </c:pt>
                <c:pt idx="14">
                  <c:v>0.79815247568751579</c:v>
                </c:pt>
                <c:pt idx="15">
                  <c:v>0.81116183477601211</c:v>
                </c:pt>
                <c:pt idx="16">
                  <c:v>0.81494710276619065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D6-4632-8940-87C8E4E6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1304"/>
        <c:axId val="195774048"/>
      </c:scatterChart>
      <c:valAx>
        <c:axId val="19577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4048"/>
        <c:crosses val="autoZero"/>
        <c:crossBetween val="midCat"/>
      </c:valAx>
      <c:valAx>
        <c:axId val="1957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1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'SF2250'!$B$6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'SF2250'!$B$8:$B$24</c:f>
              <c:numCache>
                <c:formatCode>General</c:formatCode>
                <c:ptCount val="17"/>
                <c:pt idx="0">
                  <c:v>32.766100000000002</c:v>
                </c:pt>
                <c:pt idx="1">
                  <c:v>31.744095993524969</c:v>
                </c:pt>
                <c:pt idx="2">
                  <c:v>29.969482681845452</c:v>
                </c:pt>
                <c:pt idx="3">
                  <c:v>27.947112988397198</c:v>
                </c:pt>
                <c:pt idx="4">
                  <c:v>25.912746338798222</c:v>
                </c:pt>
                <c:pt idx="5">
                  <c:v>24.804201001663209</c:v>
                </c:pt>
                <c:pt idx="6">
                  <c:v>23.663763772351</c:v>
                </c:pt>
                <c:pt idx="7">
                  <c:v>22.443595864116258</c:v>
                </c:pt>
                <c:pt idx="8">
                  <c:v>21.078828361878156</c:v>
                </c:pt>
                <c:pt idx="9">
                  <c:v>19.958278141417331</c:v>
                </c:pt>
                <c:pt idx="10">
                  <c:v>18.68531209958801</c:v>
                </c:pt>
                <c:pt idx="11">
                  <c:v>17.220981946396527</c:v>
                </c:pt>
                <c:pt idx="12">
                  <c:v>15.522828824831997</c:v>
                </c:pt>
                <c:pt idx="13">
                  <c:v>12.769273450838702</c:v>
                </c:pt>
                <c:pt idx="14">
                  <c:v>9.3806886018672593</c:v>
                </c:pt>
                <c:pt idx="15">
                  <c:v>5.2256901994760376</c:v>
                </c:pt>
                <c:pt idx="16">
                  <c:v>0.16482390472020469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AA-4B58-896B-8C5D3D991245}"/>
            </c:ext>
          </c:extLst>
        </c:ser>
        <c:ser>
          <c:idx val="1"/>
          <c:order val="1"/>
          <c:tx>
            <c:strRef>
              <c:f>'SF2250'!$C$6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AA-4B58-896B-8C5D3D9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5224"/>
        <c:axId val="195770520"/>
      </c:scatterChart>
      <c:valAx>
        <c:axId val="1957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0520"/>
        <c:crosses val="autoZero"/>
        <c:crossBetween val="midCat"/>
      </c:valAx>
      <c:valAx>
        <c:axId val="1957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5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'SF2250'!$E$6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'SF2250'!$E$8:$E$24</c:f>
              <c:numCache>
                <c:formatCode>General</c:formatCode>
                <c:ptCount val="17"/>
                <c:pt idx="0">
                  <c:v>0.40007599999999999</c:v>
                </c:pt>
                <c:pt idx="1">
                  <c:v>0.43185993765461556</c:v>
                </c:pt>
                <c:pt idx="2">
                  <c:v>0.4595945857352346</c:v>
                </c:pt>
                <c:pt idx="3">
                  <c:v>0.48632957110612801</c:v>
                </c:pt>
                <c:pt idx="4">
                  <c:v>0.51329628311556874</c:v>
                </c:pt>
                <c:pt idx="5">
                  <c:v>0.5280110068206787</c:v>
                </c:pt>
                <c:pt idx="6">
                  <c:v>0.54242714445439999</c:v>
                </c:pt>
                <c:pt idx="7">
                  <c:v>0.55615345533849636</c:v>
                </c:pt>
                <c:pt idx="8">
                  <c:v>0.5686794493392312</c:v>
                </c:pt>
                <c:pt idx="9">
                  <c:v>0.57663244978266781</c:v>
                </c:pt>
                <c:pt idx="10">
                  <c:v>0.58336819444274901</c:v>
                </c:pt>
                <c:pt idx="11">
                  <c:v>0.58859098770495155</c:v>
                </c:pt>
                <c:pt idx="12">
                  <c:v>0.5919795854847999</c:v>
                </c:pt>
                <c:pt idx="13">
                  <c:v>0.59302589969849862</c:v>
                </c:pt>
                <c:pt idx="14">
                  <c:v>0.58915206355912608</c:v>
                </c:pt>
                <c:pt idx="15">
                  <c:v>0.5793661515570212</c:v>
                </c:pt>
                <c:pt idx="16">
                  <c:v>0.56261327567942454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1-4EE3-9D00-C22F011B79A7}"/>
            </c:ext>
          </c:extLst>
        </c:ser>
        <c:ser>
          <c:idx val="0"/>
          <c:order val="1"/>
          <c:tx>
            <c:strRef>
              <c:f>'SF2250'!$F$6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1-4EE3-9D00-C22F011B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6008"/>
        <c:axId val="195772480"/>
      </c:scatterChart>
      <c:valAx>
        <c:axId val="1957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2480"/>
        <c:crosses val="autoZero"/>
        <c:crossBetween val="midCat"/>
      </c:valAx>
      <c:valAx>
        <c:axId val="1957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6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'SD500'!$E$8:$E$24</c:f>
              <c:numCache>
                <c:formatCode>General</c:formatCode>
                <c:ptCount val="17"/>
                <c:pt idx="0">
                  <c:v>0.103169</c:v>
                </c:pt>
                <c:pt idx="1">
                  <c:v>0.1073044775255894</c:v>
                </c:pt>
                <c:pt idx="2">
                  <c:v>0.11711184877473522</c:v>
                </c:pt>
                <c:pt idx="3">
                  <c:v>0.12807703838647005</c:v>
                </c:pt>
                <c:pt idx="4">
                  <c:v>0.13766764496271569</c:v>
                </c:pt>
                <c:pt idx="5">
                  <c:v>0.14151545177342068</c:v>
                </c:pt>
                <c:pt idx="6">
                  <c:v>0.14461176023043754</c:v>
                </c:pt>
                <c:pt idx="7">
                  <c:v>0.146916521356207</c:v>
                </c:pt>
                <c:pt idx="8">
                  <c:v>0.14842246431498252</c:v>
                </c:pt>
                <c:pt idx="9">
                  <c:v>0.14902844290200001</c:v>
                </c:pt>
                <c:pt idx="10">
                  <c:v>0.14924419657367824</c:v>
                </c:pt>
                <c:pt idx="11">
                  <c:v>0.1491004982014105</c:v>
                </c:pt>
                <c:pt idx="12">
                  <c:v>0.14864038316365941</c:v>
                </c:pt>
                <c:pt idx="13">
                  <c:v>0.1474876058461472</c:v>
                </c:pt>
                <c:pt idx="14">
                  <c:v>0.14602814458237329</c:v>
                </c:pt>
                <c:pt idx="15">
                  <c:v>0.14464962000000003</c:v>
                </c:pt>
                <c:pt idx="16">
                  <c:v>0.14388935269426456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6-4120-890F-2105572A9060}"/>
            </c:ext>
          </c:extLst>
        </c:ser>
        <c:ser>
          <c:idx val="0"/>
          <c:order val="1"/>
          <c:tx>
            <c:strRef>
              <c:f>'SD500'!$F$6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'SD500'!$F$8:$F$24</c:f>
              <c:numCache>
                <c:formatCode>General</c:formatCode>
                <c:ptCount val="17"/>
                <c:pt idx="0">
                  <c:v>0.1031126</c:v>
                </c:pt>
                <c:pt idx="1">
                  <c:v>0.1074839910665096</c:v>
                </c:pt>
                <c:pt idx="2">
                  <c:v>0.11701010447800315</c:v>
                </c:pt>
                <c:pt idx="3">
                  <c:v>0.12793146620540458</c:v>
                </c:pt>
                <c:pt idx="4">
                  <c:v>0.13767239396963737</c:v>
                </c:pt>
                <c:pt idx="5">
                  <c:v>0.14158697528128356</c:v>
                </c:pt>
                <c:pt idx="6">
                  <c:v>0.14471091600749691</c:v>
                </c:pt>
                <c:pt idx="7">
                  <c:v>0.14699727049350758</c:v>
                </c:pt>
                <c:pt idx="8">
                  <c:v>0.14844868983752185</c:v>
                </c:pt>
                <c:pt idx="9">
                  <c:v>0.14900570316430001</c:v>
                </c:pt>
                <c:pt idx="10">
                  <c:v>0.14917821678702697</c:v>
                </c:pt>
                <c:pt idx="11">
                  <c:v>0.14900949918907685</c:v>
                </c:pt>
                <c:pt idx="12">
                  <c:v>0.1485527654929584</c:v>
                </c:pt>
                <c:pt idx="13">
                  <c:v>0.1474662819521721</c:v>
                </c:pt>
                <c:pt idx="14">
                  <c:v>0.14611844980131342</c:v>
                </c:pt>
                <c:pt idx="15">
                  <c:v>0.14478945999999998</c:v>
                </c:pt>
                <c:pt idx="16">
                  <c:v>0.14378892272951865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6-4120-890F-2105572A906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'SD500'!$F$31:$F$32</c:f>
              <c:numCache>
                <c:formatCode>General</c:formatCode>
                <c:ptCount val="2"/>
                <c:pt idx="0">
                  <c:v>440</c:v>
                </c:pt>
                <c:pt idx="1">
                  <c:v>440</c:v>
                </c:pt>
              </c:numCache>
            </c:numRef>
          </c:xVal>
          <c:yVal>
            <c:numRef>
              <c:f>'SD500'!$I$31:$I$32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6-4120-890F-2105572A906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'SD500'!$F$33:$F$34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F6-4120-890F-2105572A906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'SD500'!$F$35:$F$36</c:f>
              <c:numCache>
                <c:formatCode>General</c:formatCode>
                <c:ptCount val="2"/>
                <c:pt idx="0">
                  <c:v>820</c:v>
                </c:pt>
                <c:pt idx="1">
                  <c:v>820</c:v>
                </c:pt>
              </c:numCache>
            </c:numRef>
          </c:xVal>
          <c:yVal>
            <c:numRef>
              <c:f>'SD500'!$I$35:$I$36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F6-4120-890F-2105572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7560"/>
        <c:axId val="161252464"/>
      </c:scatterChart>
      <c:valAx>
        <c:axId val="1612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2464"/>
        <c:crosses val="autoZero"/>
        <c:crossBetween val="midCat"/>
      </c:valAx>
      <c:valAx>
        <c:axId val="1612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7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'SF2700'!$B$6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'SF2700'!$B$8:$B$24</c:f>
              <c:numCache>
                <c:formatCode>General</c:formatCode>
                <c:ptCount val="17"/>
                <c:pt idx="0">
                  <c:v>29.9526</c:v>
                </c:pt>
                <c:pt idx="1">
                  <c:v>30.562230369267315</c:v>
                </c:pt>
                <c:pt idx="2">
                  <c:v>30.250857499378302</c:v>
                </c:pt>
                <c:pt idx="3">
                  <c:v>29.233824153788479</c:v>
                </c:pt>
                <c:pt idx="4">
                  <c:v>27.534881615942652</c:v>
                </c:pt>
                <c:pt idx="5">
                  <c:v>26.602406492099551</c:v>
                </c:pt>
                <c:pt idx="6">
                  <c:v>25.506222187065408</c:v>
                </c:pt>
                <c:pt idx="7">
                  <c:v>24.219479416901748</c:v>
                </c:pt>
                <c:pt idx="8">
                  <c:v>22.709775709081391</c:v>
                </c:pt>
                <c:pt idx="9">
                  <c:v>21.393595844043105</c:v>
                </c:pt>
                <c:pt idx="10">
                  <c:v>19.908901719992318</c:v>
                </c:pt>
                <c:pt idx="11">
                  <c:v>18.235193384638993</c:v>
                </c:pt>
                <c:pt idx="12">
                  <c:v>16.350136458307425</c:v>
                </c:pt>
                <c:pt idx="13">
                  <c:v>13.223518848683245</c:v>
                </c:pt>
                <c:pt idx="14">
                  <c:v>9.5322940638664058</c:v>
                </c:pt>
                <c:pt idx="15">
                  <c:v>5.1903820795424096</c:v>
                </c:pt>
                <c:pt idx="16">
                  <c:v>0.10389140364432592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C-44AD-BB5C-DCE85FEA01DA}"/>
            </c:ext>
          </c:extLst>
        </c:ser>
        <c:ser>
          <c:idx val="1"/>
          <c:order val="1"/>
          <c:tx>
            <c:strRef>
              <c:f>'SF2700'!$C$6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0C-44AD-BB5C-DCE85FEA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6400"/>
        <c:axId val="195776792"/>
      </c:scatterChart>
      <c:valAx>
        <c:axId val="1957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6792"/>
        <c:crosses val="autoZero"/>
        <c:crossBetween val="midCat"/>
      </c:valAx>
      <c:valAx>
        <c:axId val="1957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6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'SF2700'!$E$6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'SF2700'!$E$8:$E$24</c:f>
              <c:numCache>
                <c:formatCode>General</c:formatCode>
                <c:ptCount val="17"/>
                <c:pt idx="0">
                  <c:v>0.43909599999999999</c:v>
                </c:pt>
                <c:pt idx="1">
                  <c:v>0.53827332972836628</c:v>
                </c:pt>
                <c:pt idx="2">
                  <c:v>0.61261641943751521</c:v>
                </c:pt>
                <c:pt idx="3">
                  <c:v>0.66654485353371107</c:v>
                </c:pt>
                <c:pt idx="4">
                  <c:v>0.70274284458347247</c:v>
                </c:pt>
                <c:pt idx="5">
                  <c:v>0.71279347988134645</c:v>
                </c:pt>
                <c:pt idx="6">
                  <c:v>0.71998805389192333</c:v>
                </c:pt>
                <c:pt idx="7">
                  <c:v>0.72425681905597561</c:v>
                </c:pt>
                <c:pt idx="8">
                  <c:v>0.72547972888085199</c:v>
                </c:pt>
                <c:pt idx="9">
                  <c:v>0.72427446786771621</c:v>
                </c:pt>
                <c:pt idx="10">
                  <c:v>0.72112822860997117</c:v>
                </c:pt>
                <c:pt idx="11">
                  <c:v>0.71593090445051877</c:v>
                </c:pt>
                <c:pt idx="12">
                  <c:v>0.70855577309973428</c:v>
                </c:pt>
                <c:pt idx="13">
                  <c:v>0.69385912770409075</c:v>
                </c:pt>
                <c:pt idx="14">
                  <c:v>0.67388473041447439</c:v>
                </c:pt>
                <c:pt idx="15">
                  <c:v>0.64807692525402816</c:v>
                </c:pt>
                <c:pt idx="16">
                  <c:v>0.61580930257165112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F-4FB9-9BE0-549BF317BADE}"/>
            </c:ext>
          </c:extLst>
        </c:ser>
        <c:ser>
          <c:idx val="0"/>
          <c:order val="1"/>
          <c:tx>
            <c:strRef>
              <c:f>'SF2700'!$F$6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F-4FB9-9BE0-549BF317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7184"/>
        <c:axId val="195777576"/>
      </c:scatterChart>
      <c:valAx>
        <c:axId val="1957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7576"/>
        <c:crosses val="autoZero"/>
        <c:crossBetween val="midCat"/>
      </c:valAx>
      <c:valAx>
        <c:axId val="1957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7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'SF3000'!$B$8:$B$24</c:f>
              <c:numCache>
                <c:formatCode>General</c:formatCode>
                <c:ptCount val="17"/>
                <c:pt idx="0">
                  <c:v>31.991299999999999</c:v>
                </c:pt>
                <c:pt idx="1">
                  <c:v>31.595871745312497</c:v>
                </c:pt>
                <c:pt idx="2">
                  <c:v>30.30047948</c:v>
                </c:pt>
                <c:pt idx="3">
                  <c:v>28.3718716146875</c:v>
                </c:pt>
                <c:pt idx="4">
                  <c:v>26.01934344</c:v>
                </c:pt>
                <c:pt idx="5">
                  <c:v>24.592622622366829</c:v>
                </c:pt>
                <c:pt idx="6">
                  <c:v>23.080973407314382</c:v>
                </c:pt>
                <c:pt idx="7">
                  <c:v>21.476606048027961</c:v>
                </c:pt>
                <c:pt idx="8">
                  <c:v>19.757273133553095</c:v>
                </c:pt>
                <c:pt idx="9">
                  <c:v>18.4134225866393</c:v>
                </c:pt>
                <c:pt idx="10">
                  <c:v>16.968293078437497</c:v>
                </c:pt>
                <c:pt idx="11">
                  <c:v>15.396033376579705</c:v>
                </c:pt>
                <c:pt idx="12">
                  <c:v>13.665169981625908</c:v>
                </c:pt>
                <c:pt idx="13">
                  <c:v>11.08918491009881</c:v>
                </c:pt>
                <c:pt idx="14">
                  <c:v>8.0736584700367828</c:v>
                </c:pt>
                <c:pt idx="15">
                  <c:v>4.497447441273934</c:v>
                </c:pt>
                <c:pt idx="16">
                  <c:v>0.21816599996603259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3-4386-B0B4-23A018D32EB7}"/>
            </c:ext>
          </c:extLst>
        </c:ser>
        <c:ser>
          <c:idx val="1"/>
          <c:order val="1"/>
          <c:tx>
            <c:strRef>
              <c:f>'SF3000'!$C$6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3-4386-B0B4-23A018D3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1696"/>
        <c:axId val="195772872"/>
      </c:scatterChart>
      <c:valAx>
        <c:axId val="1957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72872"/>
        <c:crosses val="autoZero"/>
        <c:crossBetween val="midCat"/>
      </c:valAx>
      <c:valAx>
        <c:axId val="1957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1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'SF3000'!$E$8:$E$24</c:f>
              <c:numCache>
                <c:formatCode>General</c:formatCode>
                <c:ptCount val="17"/>
                <c:pt idx="0">
                  <c:v>0.50937600000000005</c:v>
                </c:pt>
                <c:pt idx="1">
                  <c:v>0.53063751312500007</c:v>
                </c:pt>
                <c:pt idx="2">
                  <c:v>0.57500281999999991</c:v>
                </c:pt>
                <c:pt idx="3">
                  <c:v>0.61874835187499999</c:v>
                </c:pt>
                <c:pt idx="4">
                  <c:v>0.65073044000000002</c:v>
                </c:pt>
                <c:pt idx="5">
                  <c:v>0.66218370039149321</c:v>
                </c:pt>
                <c:pt idx="6">
                  <c:v>0.66959334232715639</c:v>
                </c:pt>
                <c:pt idx="7">
                  <c:v>0.67354337102963568</c:v>
                </c:pt>
                <c:pt idx="8">
                  <c:v>0.67467315185900012</c:v>
                </c:pt>
                <c:pt idx="9">
                  <c:v>0.67402014941699995</c:v>
                </c:pt>
                <c:pt idx="10">
                  <c:v>0.67223747937499956</c:v>
                </c:pt>
                <c:pt idx="11">
                  <c:v>0.66928277645299927</c:v>
                </c:pt>
                <c:pt idx="12">
                  <c:v>0.66494127281099991</c:v>
                </c:pt>
                <c:pt idx="13">
                  <c:v>0.6563912091691797</c:v>
                </c:pt>
                <c:pt idx="14">
                  <c:v>0.64305246480457301</c:v>
                </c:pt>
                <c:pt idx="15">
                  <c:v>0.62238608896493908</c:v>
                </c:pt>
                <c:pt idx="16">
                  <c:v>0.59079861892565555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2-416A-92E7-435AA2410F86}"/>
            </c:ext>
          </c:extLst>
        </c:ser>
        <c:ser>
          <c:idx val="0"/>
          <c:order val="1"/>
          <c:tx>
            <c:strRef>
              <c:f>'SF3000'!$F$6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A2-416A-92E7-435AA241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6560"/>
        <c:axId val="196135384"/>
      </c:scatterChart>
      <c:valAx>
        <c:axId val="1961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5384"/>
        <c:crosses val="autoZero"/>
        <c:crossBetween val="midCat"/>
      </c:valAx>
      <c:valAx>
        <c:axId val="1961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6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'SF3550'!$B$6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1825723304123891E-2"/>
                  <c:y val="-0.7436758421726209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'SF3550'!$B$8:$B$24</c:f>
              <c:numCache>
                <c:formatCode>General</c:formatCode>
                <c:ptCount val="17"/>
                <c:pt idx="0">
                  <c:v>34.3508</c:v>
                </c:pt>
                <c:pt idx="1">
                  <c:v>32.989206892744889</c:v>
                </c:pt>
                <c:pt idx="2">
                  <c:v>31.567948356676933</c:v>
                </c:pt>
                <c:pt idx="3">
                  <c:v>29.800021376647717</c:v>
                </c:pt>
                <c:pt idx="4">
                  <c:v>27.637665547451522</c:v>
                </c:pt>
                <c:pt idx="5">
                  <c:v>26.070161128073504</c:v>
                </c:pt>
                <c:pt idx="6">
                  <c:v>24.358571679093735</c:v>
                </c:pt>
                <c:pt idx="7">
                  <c:v>22.491755678312984</c:v>
                </c:pt>
                <c:pt idx="8">
                  <c:v>20.440262803527673</c:v>
                </c:pt>
                <c:pt idx="9">
                  <c:v>18.919004032483656</c:v>
                </c:pt>
                <c:pt idx="10">
                  <c:v>17.27087601601302</c:v>
                </c:pt>
                <c:pt idx="11">
                  <c:v>15.473218782040178</c:v>
                </c:pt>
                <c:pt idx="12">
                  <c:v>13.501577635999617</c:v>
                </c:pt>
                <c:pt idx="13">
                  <c:v>10.723859730750398</c:v>
                </c:pt>
                <c:pt idx="14">
                  <c:v>7.5824977030194702</c:v>
                </c:pt>
                <c:pt idx="15">
                  <c:v>4.0411378273817746</c:v>
                </c:pt>
                <c:pt idx="16">
                  <c:v>8.1566552434111372E-2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71-45F8-84F2-BE0C6A5DE213}"/>
            </c:ext>
          </c:extLst>
        </c:ser>
        <c:ser>
          <c:idx val="1"/>
          <c:order val="1"/>
          <c:tx>
            <c:strRef>
              <c:f>'SF3550'!$C$6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'SF3550'!$C$8:$C$24</c:f>
              <c:numCache>
                <c:formatCode>General</c:formatCode>
                <c:ptCount val="17"/>
                <c:pt idx="0">
                  <c:v>34.329709999999999</c:v>
                </c:pt>
                <c:pt idx="1">
                  <c:v>33.050061474395143</c:v>
                </c:pt>
                <c:pt idx="2">
                  <c:v>31.54469699614252</c:v>
                </c:pt>
                <c:pt idx="3">
                  <c:v>29.749733438449073</c:v>
                </c:pt>
                <c:pt idx="4">
                  <c:v>27.627009435728642</c:v>
                </c:pt>
                <c:pt idx="5">
                  <c:v>26.090104540420896</c:v>
                </c:pt>
                <c:pt idx="6">
                  <c:v>24.394532321485482</c:v>
                </c:pt>
                <c:pt idx="7">
                  <c:v>22.522609372183592</c:v>
                </c:pt>
                <c:pt idx="8">
                  <c:v>20.448810838507519</c:v>
                </c:pt>
                <c:pt idx="9">
                  <c:v>18.908946883937773</c:v>
                </c:pt>
                <c:pt idx="10">
                  <c:v>17.245597847567939</c:v>
                </c:pt>
                <c:pt idx="11">
                  <c:v>15.441423951706188</c:v>
                </c:pt>
                <c:pt idx="12">
                  <c:v>13.47575376136664</c:v>
                </c:pt>
                <c:pt idx="13">
                  <c:v>10.723717194686111</c:v>
                </c:pt>
                <c:pt idx="14">
                  <c:v>7.6165527118528882</c:v>
                </c:pt>
                <c:pt idx="15">
                  <c:v>4.0846802722923563</c:v>
                </c:pt>
                <c:pt idx="16">
                  <c:v>4.6150379019529453E-2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71-45F8-84F2-BE0C6A5D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5776"/>
        <c:axId val="196136952"/>
      </c:scatterChart>
      <c:valAx>
        <c:axId val="1961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6952"/>
        <c:crosses val="autoZero"/>
        <c:crossBetween val="midCat"/>
      </c:valAx>
      <c:valAx>
        <c:axId val="1961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5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'SF3550'!$E$6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267430754536772"/>
                  <c:y val="0.1920240948142351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'SF3550'!$E$8:$E$24</c:f>
              <c:numCache>
                <c:formatCode>General</c:formatCode>
                <c:ptCount val="17"/>
                <c:pt idx="0">
                  <c:v>0.53508999999999995</c:v>
                </c:pt>
                <c:pt idx="1">
                  <c:v>0.61548795424932246</c:v>
                </c:pt>
                <c:pt idx="2">
                  <c:v>0.66969003148704187</c:v>
                </c:pt>
                <c:pt idx="3">
                  <c:v>0.72406107540032527</c:v>
                </c:pt>
                <c:pt idx="4">
                  <c:v>0.77568359950348786</c:v>
                </c:pt>
                <c:pt idx="5">
                  <c:v>0.80157882196965502</c:v>
                </c:pt>
                <c:pt idx="6">
                  <c:v>0.8187997260225619</c:v>
                </c:pt>
                <c:pt idx="7">
                  <c:v>0.82602100342236318</c:v>
                </c:pt>
                <c:pt idx="8">
                  <c:v>0.8233312669265912</c:v>
                </c:pt>
                <c:pt idx="9">
                  <c:v>0.81639924565777044</c:v>
                </c:pt>
                <c:pt idx="10">
                  <c:v>0.80581582254277007</c:v>
                </c:pt>
                <c:pt idx="11">
                  <c:v>0.79182146481959403</c:v>
                </c:pt>
                <c:pt idx="12">
                  <c:v>0.77423598683148676</c:v>
                </c:pt>
                <c:pt idx="13">
                  <c:v>0.74538786965310688</c:v>
                </c:pt>
                <c:pt idx="14">
                  <c:v>0.70492179540851385</c:v>
                </c:pt>
                <c:pt idx="15">
                  <c:v>0.64442761339672749</c:v>
                </c:pt>
                <c:pt idx="16">
                  <c:v>0.54993932269969825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A-4AAC-83E5-185AE1D6E4D2}"/>
            </c:ext>
          </c:extLst>
        </c:ser>
        <c:ser>
          <c:idx val="0"/>
          <c:order val="1"/>
          <c:tx>
            <c:strRef>
              <c:f>'SF3550'!$F$6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'SF3550'!$F$8:$F$24</c:f>
              <c:numCache>
                <c:formatCode>General</c:formatCode>
                <c:ptCount val="17"/>
                <c:pt idx="0">
                  <c:v>0.53840690000000002</c:v>
                </c:pt>
                <c:pt idx="1">
                  <c:v>0.60591753784017799</c:v>
                </c:pt>
                <c:pt idx="2">
                  <c:v>0.67334686290709</c:v>
                </c:pt>
                <c:pt idx="3">
                  <c:v>0.73196990615113333</c:v>
                </c:pt>
                <c:pt idx="4">
                  <c:v>0.77735954320927991</c:v>
                </c:pt>
                <c:pt idx="5">
                  <c:v>0.79844237493736536</c:v>
                </c:pt>
                <c:pt idx="6">
                  <c:v>0.81314421321210995</c:v>
                </c:pt>
                <c:pt idx="7">
                  <c:v>0.82116858206152343</c:v>
                </c:pt>
                <c:pt idx="8">
                  <c:v>0.82198673811583989</c:v>
                </c:pt>
                <c:pt idx="9">
                  <c:v>0.81798065706578471</c:v>
                </c:pt>
                <c:pt idx="10">
                  <c:v>0.80979093968519411</c:v>
                </c:pt>
                <c:pt idx="11">
                  <c:v>0.79682135173466373</c:v>
                </c:pt>
                <c:pt idx="12">
                  <c:v>0.77829671804455269</c:v>
                </c:pt>
                <c:pt idx="13">
                  <c:v>0.74540956839111316</c:v>
                </c:pt>
                <c:pt idx="14">
                  <c:v>0.69956510572389896</c:v>
                </c:pt>
                <c:pt idx="15">
                  <c:v>0.63757864207145909</c:v>
                </c:pt>
                <c:pt idx="16">
                  <c:v>0.55550785341894482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FA-4AAC-83E5-185AE1D6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6168"/>
        <c:axId val="196132640"/>
      </c:scatterChart>
      <c:valAx>
        <c:axId val="19613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2640"/>
        <c:crosses val="autoZero"/>
        <c:crossBetween val="midCat"/>
      </c:valAx>
      <c:valAx>
        <c:axId val="196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6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'SF4300'!$B$6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1881901158881916E-2"/>
                  <c:y val="-0.635769322921771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'SF4300'!$B$8:$B$24</c:f>
              <c:numCache>
                <c:formatCode>General</c:formatCode>
                <c:ptCount val="17"/>
                <c:pt idx="0">
                  <c:v>34.0139</c:v>
                </c:pt>
                <c:pt idx="1">
                  <c:v>30.714456554219524</c:v>
                </c:pt>
                <c:pt idx="2">
                  <c:v>28.951030627809281</c:v>
                </c:pt>
                <c:pt idx="3">
                  <c:v>28.483332366510083</c:v>
                </c:pt>
                <c:pt idx="4">
                  <c:v>28.21292250811392</c:v>
                </c:pt>
                <c:pt idx="5">
                  <c:v>27.798961767271216</c:v>
                </c:pt>
                <c:pt idx="6">
                  <c:v>27.044396090666226</c:v>
                </c:pt>
                <c:pt idx="7">
                  <c:v>25.856910292682613</c:v>
                </c:pt>
                <c:pt idx="8">
                  <c:v>24.161377712554309</c:v>
                </c:pt>
                <c:pt idx="9">
                  <c:v>22.874022870569831</c:v>
                </c:pt>
                <c:pt idx="10">
                  <c:v>21.369141147898972</c:v>
                </c:pt>
                <c:pt idx="11">
                  <c:v>19.63446415016373</c:v>
                </c:pt>
                <c:pt idx="12">
                  <c:v>17.656612910868454</c:v>
                </c:pt>
                <c:pt idx="13">
                  <c:v>14.282307756576174</c:v>
                </c:pt>
                <c:pt idx="14">
                  <c:v>10.285595235098242</c:v>
                </c:pt>
                <c:pt idx="15">
                  <c:v>5.5741629988262389</c:v>
                </c:pt>
                <c:pt idx="16">
                  <c:v>1.6060398333422654E-2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E4-4D34-B125-D6A3B0C10666}"/>
            </c:ext>
          </c:extLst>
        </c:ser>
        <c:ser>
          <c:idx val="1"/>
          <c:order val="1"/>
          <c:tx>
            <c:strRef>
              <c:f>'SF4300'!$C$6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'SF4300'!$C$8:$C$24</c:f>
              <c:numCache>
                <c:formatCode>General</c:formatCode>
                <c:ptCount val="17"/>
                <c:pt idx="0">
                  <c:v>34.04768</c:v>
                </c:pt>
                <c:pt idx="1">
                  <c:v>30.5929553135616</c:v>
                </c:pt>
                <c:pt idx="2">
                  <c:v>29.051893316403202</c:v>
                </c:pt>
                <c:pt idx="3">
                  <c:v>28.565352818892805</c:v>
                </c:pt>
                <c:pt idx="4">
                  <c:v>28.166648448614399</c:v>
                </c:pt>
                <c:pt idx="5">
                  <c:v>27.725153776628378</c:v>
                </c:pt>
                <c:pt idx="6">
                  <c:v>26.979559212249139</c:v>
                </c:pt>
                <c:pt idx="7">
                  <c:v>25.830718131494905</c:v>
                </c:pt>
                <c:pt idx="8">
                  <c:v>24.184253820625646</c:v>
                </c:pt>
                <c:pt idx="9">
                  <c:v>22.920588793993282</c:v>
                </c:pt>
                <c:pt idx="10">
                  <c:v>21.428247626630345</c:v>
                </c:pt>
                <c:pt idx="11">
                  <c:v>19.690691170337686</c:v>
                </c:pt>
                <c:pt idx="12">
                  <c:v>17.692657737523213</c:v>
                </c:pt>
                <c:pt idx="13">
                  <c:v>14.262430953741887</c:v>
                </c:pt>
                <c:pt idx="14">
                  <c:v>10.204703423316118</c:v>
                </c:pt>
                <c:pt idx="15">
                  <c:v>5.4896845229972406</c:v>
                </c:pt>
                <c:pt idx="16">
                  <c:v>9.6316669287869416E-2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E4-4D34-B125-D6A3B0C1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1464"/>
        <c:axId val="196138128"/>
      </c:scatterChart>
      <c:valAx>
        <c:axId val="19613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8128"/>
        <c:crosses val="autoZero"/>
        <c:crossBetween val="midCat"/>
      </c:valAx>
      <c:valAx>
        <c:axId val="1961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1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'SF4300'!$E$6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523764937692244"/>
                  <c:y val="0.2841011721360917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'SF4300'!$E$8:$E$24</c:f>
              <c:numCache>
                <c:formatCode>General</c:formatCode>
                <c:ptCount val="17"/>
                <c:pt idx="0">
                  <c:v>0.78576699999999999</c:v>
                </c:pt>
                <c:pt idx="1">
                  <c:v>0.93308572827391989</c:v>
                </c:pt>
                <c:pt idx="2">
                  <c:v>0.93613689657087995</c:v>
                </c:pt>
                <c:pt idx="3">
                  <c:v>1.0181275225676802</c:v>
                </c:pt>
                <c:pt idx="4">
                  <c:v>1.1436935286963208</c:v>
                </c:pt>
                <c:pt idx="5">
                  <c:v>1.1923180829892668</c:v>
                </c:pt>
                <c:pt idx="6">
                  <c:v>1.2261465609757369</c:v>
                </c:pt>
                <c:pt idx="7">
                  <c:v>1.244041108539371</c:v>
                </c:pt>
                <c:pt idx="8">
                  <c:v>1.2482178667684698</c:v>
                </c:pt>
                <c:pt idx="9">
                  <c:v>1.2457569829691799</c:v>
                </c:pt>
                <c:pt idx="10">
                  <c:v>1.2405270118935068</c:v>
                </c:pt>
                <c:pt idx="11">
                  <c:v>1.2328557007387939</c:v>
                </c:pt>
                <c:pt idx="12">
                  <c:v>1.2222979710540791</c:v>
                </c:pt>
                <c:pt idx="13">
                  <c:v>1.1978343547862629</c:v>
                </c:pt>
                <c:pt idx="14">
                  <c:v>1.1515014008122648</c:v>
                </c:pt>
                <c:pt idx="15">
                  <c:v>1.0604082724566339</c:v>
                </c:pt>
                <c:pt idx="16">
                  <c:v>0.88660333234329158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E-471B-9290-CEA2E9C621C6}"/>
            </c:ext>
          </c:extLst>
        </c:ser>
        <c:ser>
          <c:idx val="0"/>
          <c:order val="1"/>
          <c:tx>
            <c:strRef>
              <c:f>'SF4300'!$F$6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'SF4300'!$F$8:$F$24</c:f>
              <c:numCache>
                <c:formatCode>General</c:formatCode>
                <c:ptCount val="17"/>
                <c:pt idx="0">
                  <c:v>0.79632499999999995</c:v>
                </c:pt>
                <c:pt idx="1">
                  <c:v>0.89511548694988807</c:v>
                </c:pt>
                <c:pt idx="2">
                  <c:v>0.96765943305881597</c:v>
                </c:pt>
                <c:pt idx="3">
                  <c:v>1.043761696899584</c:v>
                </c:pt>
                <c:pt idx="4">
                  <c:v>1.129233625600512</c:v>
                </c:pt>
                <c:pt idx="5">
                  <c:v>1.1692534733605986</c:v>
                </c:pt>
                <c:pt idx="6">
                  <c:v>1.2058857334020143</c:v>
                </c:pt>
                <c:pt idx="7">
                  <c:v>1.2358576012975524</c:v>
                </c:pt>
                <c:pt idx="8">
                  <c:v>1.255369228152087</c:v>
                </c:pt>
                <c:pt idx="9">
                  <c:v>1.2603119285564837</c:v>
                </c:pt>
                <c:pt idx="10">
                  <c:v>1.2590011966901551</c:v>
                </c:pt>
                <c:pt idx="11">
                  <c:v>1.250430091946237</c:v>
                </c:pt>
                <c:pt idx="12">
                  <c:v>1.2335651511260157</c:v>
                </c:pt>
                <c:pt idx="13">
                  <c:v>1.191625143314337</c:v>
                </c:pt>
                <c:pt idx="14">
                  <c:v>1.1262240163948578</c:v>
                </c:pt>
                <c:pt idx="15">
                  <c:v>1.0340100916370181</c:v>
                </c:pt>
                <c:pt idx="16">
                  <c:v>0.91168780116524939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9E-471B-9290-CEA2E9C6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2248"/>
        <c:axId val="196138520"/>
      </c:scatterChart>
      <c:valAx>
        <c:axId val="1961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8520"/>
        <c:crosses val="autoZero"/>
        <c:crossBetween val="midCat"/>
      </c:valAx>
      <c:valAx>
        <c:axId val="19613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'SF5800'!$B$6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41388531209286"/>
                  <c:y val="-0.3430039478536257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'SF5800'!$B$8:$B$24</c:f>
              <c:numCache>
                <c:formatCode>General</c:formatCode>
                <c:ptCount val="17"/>
                <c:pt idx="0">
                  <c:v>33.033000000000001</c:v>
                </c:pt>
                <c:pt idx="1">
                  <c:v>30.33795617712736</c:v>
                </c:pt>
                <c:pt idx="2">
                  <c:v>28.694660714705456</c:v>
                </c:pt>
                <c:pt idx="3">
                  <c:v>27.7865516416642</c:v>
                </c:pt>
                <c:pt idx="4">
                  <c:v>27.169520635054397</c:v>
                </c:pt>
                <c:pt idx="5">
                  <c:v>26.815450373471684</c:v>
                </c:pt>
                <c:pt idx="6">
                  <c:v>26.322293022256851</c:v>
                </c:pt>
                <c:pt idx="7">
                  <c:v>25.606816320808303</c:v>
                </c:pt>
                <c:pt idx="8">
                  <c:v>24.576913576140797</c:v>
                </c:pt>
                <c:pt idx="9">
                  <c:v>23.580714774123035</c:v>
                </c:pt>
                <c:pt idx="10">
                  <c:v>22.326526412963865</c:v>
                </c:pt>
                <c:pt idx="11">
                  <c:v>20.770335591930515</c:v>
                </c:pt>
                <c:pt idx="12">
                  <c:v>18.865345460842949</c:v>
                </c:pt>
                <c:pt idx="13">
                  <c:v>15.764921885554525</c:v>
                </c:pt>
                <c:pt idx="14">
                  <c:v>11.864153659575198</c:v>
                </c:pt>
                <c:pt idx="15">
                  <c:v>7.0354891025214217</c:v>
                </c:pt>
                <c:pt idx="16">
                  <c:v>1.1421898422608034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0-4978-84C1-D938C94FDFF7}"/>
            </c:ext>
          </c:extLst>
        </c:ser>
        <c:ser>
          <c:idx val="1"/>
          <c:order val="1"/>
          <c:tx>
            <c:strRef>
              <c:f>'SF5800'!$C$6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'SF5800'!$C$8:$C$24</c:f>
              <c:numCache>
                <c:formatCode>General</c:formatCode>
                <c:ptCount val="17"/>
                <c:pt idx="0">
                  <c:v>33.033000000000001</c:v>
                </c:pt>
                <c:pt idx="1">
                  <c:v>30.33795617712736</c:v>
                </c:pt>
                <c:pt idx="2">
                  <c:v>28.694660714705456</c:v>
                </c:pt>
                <c:pt idx="3">
                  <c:v>27.7865516416642</c:v>
                </c:pt>
                <c:pt idx="4">
                  <c:v>27.169520635054397</c:v>
                </c:pt>
                <c:pt idx="5">
                  <c:v>26.815450373471684</c:v>
                </c:pt>
                <c:pt idx="6">
                  <c:v>26.322293022256851</c:v>
                </c:pt>
                <c:pt idx="7">
                  <c:v>25.606816320808303</c:v>
                </c:pt>
                <c:pt idx="8">
                  <c:v>24.576913576140797</c:v>
                </c:pt>
                <c:pt idx="9">
                  <c:v>23.580714774123035</c:v>
                </c:pt>
                <c:pt idx="10">
                  <c:v>22.326526412963865</c:v>
                </c:pt>
                <c:pt idx="11">
                  <c:v>20.770335591930515</c:v>
                </c:pt>
                <c:pt idx="12">
                  <c:v>18.865345460842949</c:v>
                </c:pt>
                <c:pt idx="13">
                  <c:v>15.764921885554525</c:v>
                </c:pt>
                <c:pt idx="14">
                  <c:v>11.864153659575198</c:v>
                </c:pt>
                <c:pt idx="15">
                  <c:v>7.0354891025214217</c:v>
                </c:pt>
                <c:pt idx="16">
                  <c:v>1.1421898422608034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C0-4978-84C1-D938C94F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3032"/>
        <c:axId val="196133424"/>
      </c:scatterChart>
      <c:valAx>
        <c:axId val="19613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3424"/>
        <c:crosses val="autoZero"/>
        <c:crossBetween val="midCat"/>
      </c:valAx>
      <c:valAx>
        <c:axId val="1961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3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'SF5800'!$E$6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461318051575932"/>
                  <c:y val="0.2917885264341957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'SF5800'!$E$8:$E$24</c:f>
              <c:numCache>
                <c:formatCode>General</c:formatCode>
                <c:ptCount val="17"/>
                <c:pt idx="0">
                  <c:v>0.80160900000000002</c:v>
                </c:pt>
                <c:pt idx="1">
                  <c:v>0.86396611383979804</c:v>
                </c:pt>
                <c:pt idx="2">
                  <c:v>0.98914953748854006</c:v>
                </c:pt>
                <c:pt idx="3">
                  <c:v>1.1366072530103193</c:v>
                </c:pt>
                <c:pt idx="4">
                  <c:v>1.2842834478732799</c:v>
                </c:pt>
                <c:pt idx="5">
                  <c:v>1.3503077927949216</c:v>
                </c:pt>
                <c:pt idx="6">
                  <c:v>1.4119240394022201</c:v>
                </c:pt>
                <c:pt idx="7">
                  <c:v>1.4673950686718058</c:v>
                </c:pt>
                <c:pt idx="8">
                  <c:v>1.5144027499289596</c:v>
                </c:pt>
                <c:pt idx="9">
                  <c:v>1.541355434811166</c:v>
                </c:pt>
                <c:pt idx="10">
                  <c:v>1.5607579050292963</c:v>
                </c:pt>
                <c:pt idx="11">
                  <c:v>1.5707531783705029</c:v>
                </c:pt>
                <c:pt idx="12">
                  <c:v>1.5690984414035396</c:v>
                </c:pt>
                <c:pt idx="13">
                  <c:v>1.5448428401859227</c:v>
                </c:pt>
                <c:pt idx="14">
                  <c:v>1.4887935310019524</c:v>
                </c:pt>
                <c:pt idx="15">
                  <c:v>1.3921143138732814</c:v>
                </c:pt>
                <c:pt idx="16">
                  <c:v>1.2441961635929593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B-4CEB-9C75-C5D9088EB455}"/>
            </c:ext>
          </c:extLst>
        </c:ser>
        <c:ser>
          <c:idx val="0"/>
          <c:order val="1"/>
          <c:tx>
            <c:strRef>
              <c:f>'SF5800'!$F$6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'SF5800'!$F$8:$F$24</c:f>
              <c:numCache>
                <c:formatCode>General</c:formatCode>
                <c:ptCount val="17"/>
                <c:pt idx="0">
                  <c:v>0.80160900000000002</c:v>
                </c:pt>
                <c:pt idx="1">
                  <c:v>0.86396611383979804</c:v>
                </c:pt>
                <c:pt idx="2">
                  <c:v>0.98914953748854006</c:v>
                </c:pt>
                <c:pt idx="3">
                  <c:v>1.1366072530103193</c:v>
                </c:pt>
                <c:pt idx="4">
                  <c:v>1.2842834478732799</c:v>
                </c:pt>
                <c:pt idx="5">
                  <c:v>1.3503077927949216</c:v>
                </c:pt>
                <c:pt idx="6">
                  <c:v>1.4119240394022201</c:v>
                </c:pt>
                <c:pt idx="7">
                  <c:v>1.4673950686718058</c:v>
                </c:pt>
                <c:pt idx="8">
                  <c:v>1.5144027499289596</c:v>
                </c:pt>
                <c:pt idx="9">
                  <c:v>1.541355434811166</c:v>
                </c:pt>
                <c:pt idx="10">
                  <c:v>1.5607579050292963</c:v>
                </c:pt>
                <c:pt idx="11">
                  <c:v>1.5707531783705029</c:v>
                </c:pt>
                <c:pt idx="12">
                  <c:v>1.5690984414035396</c:v>
                </c:pt>
                <c:pt idx="13">
                  <c:v>1.5448428401859227</c:v>
                </c:pt>
                <c:pt idx="14">
                  <c:v>1.4887935310019524</c:v>
                </c:pt>
                <c:pt idx="15">
                  <c:v>1.3921143138732814</c:v>
                </c:pt>
                <c:pt idx="16">
                  <c:v>1.2441961635929593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EB-4CEB-9C75-C5D9088E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34208"/>
        <c:axId val="196134992"/>
      </c:scatterChart>
      <c:valAx>
        <c:axId val="1961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134992"/>
        <c:crosses val="autoZero"/>
        <c:crossBetween val="midCat"/>
      </c:valAx>
      <c:valAx>
        <c:axId val="1961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4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'SD900'!$B$6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'SD900'!$B$8:$B$24</c:f>
              <c:numCache>
                <c:formatCode>General</c:formatCode>
                <c:ptCount val="17"/>
                <c:pt idx="0">
                  <c:v>21.7134</c:v>
                </c:pt>
                <c:pt idx="1">
                  <c:v>20.617218664168721</c:v>
                </c:pt>
                <c:pt idx="2">
                  <c:v>19.587637468254599</c:v>
                </c:pt>
                <c:pt idx="3">
                  <c:v>18.464304947984434</c:v>
                </c:pt>
                <c:pt idx="4">
                  <c:v>17.086161951633859</c:v>
                </c:pt>
                <c:pt idx="5">
                  <c:v>16.358584426120881</c:v>
                </c:pt>
                <c:pt idx="6">
                  <c:v>15.537024039450403</c:v>
                </c:pt>
                <c:pt idx="7">
                  <c:v>14.607824317431957</c:v>
                </c:pt>
                <c:pt idx="8">
                  <c:v>13.557336845619679</c:v>
                </c:pt>
                <c:pt idx="9">
                  <c:v>12.543949822275012</c:v>
                </c:pt>
                <c:pt idx="10">
                  <c:v>11.421546713004282</c:v>
                </c:pt>
                <c:pt idx="11">
                  <c:v>10.181383944030461</c:v>
                </c:pt>
                <c:pt idx="12">
                  <c:v>8.8147105122816036</c:v>
                </c:pt>
                <c:pt idx="13">
                  <c:v>6.9953680937556193</c:v>
                </c:pt>
                <c:pt idx="14">
                  <c:v>4.9660503057657284</c:v>
                </c:pt>
                <c:pt idx="15">
                  <c:v>2.7115220833744633</c:v>
                </c:pt>
                <c:pt idx="16">
                  <c:v>0.21647320312499801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0-403B-8167-C4771A9B5A70}"/>
            </c:ext>
          </c:extLst>
        </c:ser>
        <c:ser>
          <c:idx val="1"/>
          <c:order val="1"/>
          <c:tx>
            <c:strRef>
              <c:f>'SD900'!$C$6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'SD900'!$C$8:$C$24</c:f>
              <c:numCache>
                <c:formatCode>General</c:formatCode>
                <c:ptCount val="17"/>
                <c:pt idx="0">
                  <c:v>21.713439999999999</c:v>
                </c:pt>
                <c:pt idx="1">
                  <c:v>20.617069541910407</c:v>
                </c:pt>
                <c:pt idx="2">
                  <c:v>19.587737557104859</c:v>
                </c:pt>
                <c:pt idx="3">
                  <c:v>18.464413332612239</c:v>
                </c:pt>
                <c:pt idx="4">
                  <c:v>17.086131004992094</c:v>
                </c:pt>
                <c:pt idx="5">
                  <c:v>16.358511932081864</c:v>
                </c:pt>
                <c:pt idx="6">
                  <c:v>15.536941803526732</c:v>
                </c:pt>
                <c:pt idx="7">
                  <c:v>14.607764892601951</c:v>
                </c:pt>
                <c:pt idx="8">
                  <c:v>13.557323123522728</c:v>
                </c:pt>
                <c:pt idx="9">
                  <c:v>12.543980326766915</c:v>
                </c:pt>
                <c:pt idx="10">
                  <c:v>11.421611223940207</c:v>
                </c:pt>
                <c:pt idx="11">
                  <c:v>10.181459006576302</c:v>
                </c:pt>
                <c:pt idx="12">
                  <c:v>8.8147640725350396</c:v>
                </c:pt>
                <c:pt idx="13">
                  <c:v>6.9953555831377559</c:v>
                </c:pt>
                <c:pt idx="14">
                  <c:v>4.9659583376062075</c:v>
                </c:pt>
                <c:pt idx="15">
                  <c:v>2.7114155333531635</c:v>
                </c:pt>
                <c:pt idx="16">
                  <c:v>0.21656141462499692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0-403B-8167-C4771A9B5A7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'SD900'!$F$31:$F$32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'SD900'!$G$31:$G$32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0-403B-8167-C4771A9B5A70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'SD900'!$F$33:$F$34</c:f>
              <c:numCache>
                <c:formatCode>General</c:formatCode>
                <c:ptCount val="2"/>
                <c:pt idx="0">
                  <c:v>950</c:v>
                </c:pt>
                <c:pt idx="1">
                  <c:v>950</c:v>
                </c:pt>
              </c:numCache>
            </c:numRef>
          </c:xVal>
          <c:yVal>
            <c:numRef>
              <c:f>'SD900'!$G$33:$G$34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80-403B-8167-C4771A9B5A7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'SD900'!$F$35:$F$36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'SD900'!$G$35:$G$36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80-403B-8167-C4771A9B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2856"/>
        <c:axId val="161257952"/>
      </c:scatterChart>
      <c:valAx>
        <c:axId val="16125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7952"/>
        <c:crosses val="autoZero"/>
        <c:crossBetween val="midCat"/>
      </c:valAx>
      <c:valAx>
        <c:axId val="16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2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400</a:t>
            </a:r>
            <a:r>
              <a:rPr lang="en-CA" baseline="0"/>
              <a:t>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400-350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'SF320'!$A$12:$A$20</c:f>
              <c:numCache>
                <c:formatCode>General</c:formatCode>
                <c:ptCount val="9"/>
                <c:pt idx="0">
                  <c:v>240</c:v>
                </c:pt>
                <c:pt idx="1">
                  <c:v>272.5</c:v>
                </c:pt>
                <c:pt idx="2">
                  <c:v>305</c:v>
                </c:pt>
                <c:pt idx="3">
                  <c:v>337.5</c:v>
                </c:pt>
                <c:pt idx="4">
                  <c:v>370</c:v>
                </c:pt>
                <c:pt idx="5">
                  <c:v>400</c:v>
                </c:pt>
                <c:pt idx="6">
                  <c:v>430</c:v>
                </c:pt>
                <c:pt idx="7">
                  <c:v>460</c:v>
                </c:pt>
                <c:pt idx="8">
                  <c:v>490</c:v>
                </c:pt>
              </c:numCache>
            </c:numRef>
          </c:xVal>
          <c:yVal>
            <c:numRef>
              <c:f>'SF320'!$C$12:$C$20</c:f>
              <c:numCache>
                <c:formatCode>General</c:formatCode>
                <c:ptCount val="9"/>
                <c:pt idx="0">
                  <c:v>23.248828822073346</c:v>
                </c:pt>
                <c:pt idx="1">
                  <c:v>22.536374320466496</c:v>
                </c:pt>
                <c:pt idx="2">
                  <c:v>21.638674114877404</c:v>
                </c:pt>
                <c:pt idx="3">
                  <c:v>20.552222140552644</c:v>
                </c:pt>
                <c:pt idx="4">
                  <c:v>19.279170502797292</c:v>
                </c:pt>
                <c:pt idx="5">
                  <c:v>17.9448353344</c:v>
                </c:pt>
                <c:pt idx="6">
                  <c:v>16.467593585989107</c:v>
                </c:pt>
                <c:pt idx="7">
                  <c:v>14.860660941552251</c:v>
                </c:pt>
                <c:pt idx="8">
                  <c:v>13.140525399942845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F4-4F82-BC08-1B917AE34F1B}"/>
            </c:ext>
          </c:extLst>
        </c:ser>
        <c:ser>
          <c:idx val="4"/>
          <c:order val="2"/>
          <c:tx>
            <c:v>400-550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'SF500'!$A$12:$A$20</c:f>
              <c:numCache>
                <c:formatCode>General</c:formatCode>
                <c:ptCount val="9"/>
                <c:pt idx="0">
                  <c:v>370</c:v>
                </c:pt>
                <c:pt idx="1">
                  <c:v>415</c:v>
                </c:pt>
                <c:pt idx="2">
                  <c:v>460</c:v>
                </c:pt>
                <c:pt idx="3">
                  <c:v>505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'SF500'!$B$12:$B$20</c:f>
              <c:numCache>
                <c:formatCode>General</c:formatCode>
                <c:ptCount val="9"/>
                <c:pt idx="0">
                  <c:v>33.816738281208302</c:v>
                </c:pt>
                <c:pt idx="1">
                  <c:v>33.202187811534742</c:v>
                </c:pt>
                <c:pt idx="2">
                  <c:v>32.343359950454399</c:v>
                </c:pt>
                <c:pt idx="3">
                  <c:v>31.200988644345689</c:v>
                </c:pt>
                <c:pt idx="4">
                  <c:v>29.741279684062501</c:v>
                </c:pt>
                <c:pt idx="5">
                  <c:v>28.26382908816926</c:v>
                </c:pt>
                <c:pt idx="6">
                  <c:v>26.539438128662113</c:v>
                </c:pt>
                <c:pt idx="7">
                  <c:v>24.566041146101991</c:v>
                </c:pt>
                <c:pt idx="8">
                  <c:v>22.349454929999997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BF4-4F82-BC08-1B917AE34F1B}"/>
            </c:ext>
          </c:extLst>
        </c:ser>
        <c:ser>
          <c:idx val="10"/>
          <c:order val="4"/>
          <c:tx>
            <c:v>400-1025 HEAD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BF4-4F82-BC08-1B917AE34F1B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400-1025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BF4-4F82-BC08-1B917AE3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'SF950'!$A$12:$A$20</c:f>
              <c:numCache>
                <c:formatCode>General</c:formatCode>
                <c:ptCount val="9"/>
                <c:pt idx="0">
                  <c:v>690</c:v>
                </c:pt>
                <c:pt idx="1">
                  <c:v>773.75</c:v>
                </c:pt>
                <c:pt idx="2">
                  <c:v>857.5</c:v>
                </c:pt>
                <c:pt idx="3">
                  <c:v>941.25</c:v>
                </c:pt>
                <c:pt idx="4">
                  <c:v>1025</c:v>
                </c:pt>
                <c:pt idx="5">
                  <c:v>1081.25</c:v>
                </c:pt>
                <c:pt idx="6">
                  <c:v>1137.5</c:v>
                </c:pt>
                <c:pt idx="7">
                  <c:v>1193.75</c:v>
                </c:pt>
                <c:pt idx="8">
                  <c:v>1250</c:v>
                </c:pt>
              </c:numCache>
            </c:numRef>
          </c:xVal>
          <c:yVal>
            <c:numRef>
              <c:f>'SF950'!$C$12:$C$20</c:f>
              <c:numCache>
                <c:formatCode>General</c:formatCode>
                <c:ptCount val="9"/>
                <c:pt idx="0">
                  <c:v>27.771499299244063</c:v>
                </c:pt>
                <c:pt idx="1">
                  <c:v>26.755210975261555</c:v>
                </c:pt>
                <c:pt idx="2">
                  <c:v>25.631390454284848</c:v>
                </c:pt>
                <c:pt idx="3">
                  <c:v>24.321247126771585</c:v>
                </c:pt>
                <c:pt idx="4">
                  <c:v>22.744928807366048</c:v>
                </c:pt>
                <c:pt idx="5">
                  <c:v>21.500775424194277</c:v>
                </c:pt>
                <c:pt idx="6">
                  <c:v>20.087369583896816</c:v>
                </c:pt>
                <c:pt idx="7">
                  <c:v>18.493166533922889</c:v>
                </c:pt>
                <c:pt idx="8">
                  <c:v>16.713385195312526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BF4-4F82-BC08-1B917AE34F1B}"/>
            </c:ext>
          </c:extLst>
        </c:ser>
        <c:ser>
          <c:idx val="0"/>
          <c:order val="6"/>
          <c:tx>
            <c:v>400-1450 HEAD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BF4-4F82-BC08-1B917AE34F1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400-1450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BF4-4F82-BC08-1B917AE34F1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BF4-4F82-BC08-1B917AE34F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'SF1700'!$A$12:$A$20</c:f>
              <c:numCache>
                <c:formatCode>General</c:formatCode>
                <c:ptCount val="9"/>
                <c:pt idx="0">
                  <c:v>950</c:v>
                </c:pt>
                <c:pt idx="1">
                  <c:v>1075</c:v>
                </c:pt>
                <c:pt idx="2">
                  <c:v>1200</c:v>
                </c:pt>
                <c:pt idx="3">
                  <c:v>1325</c:v>
                </c:pt>
                <c:pt idx="4">
                  <c:v>1450</c:v>
                </c:pt>
                <c:pt idx="5">
                  <c:v>1587.5</c:v>
                </c:pt>
                <c:pt idx="6">
                  <c:v>1725</c:v>
                </c:pt>
                <c:pt idx="7">
                  <c:v>1862.5</c:v>
                </c:pt>
                <c:pt idx="8">
                  <c:v>2000</c:v>
                </c:pt>
              </c:numCache>
            </c:numRef>
          </c:xVal>
          <c:yVal>
            <c:numRef>
              <c:f>'SF1700'!$B$12:$B$20</c:f>
              <c:numCache>
                <c:formatCode>General</c:formatCode>
                <c:ptCount val="9"/>
                <c:pt idx="0">
                  <c:v>36.805607177624992</c:v>
                </c:pt>
                <c:pt idx="1">
                  <c:v>36.01755007707812</c:v>
                </c:pt>
                <c:pt idx="2">
                  <c:v>35.072864031999998</c:v>
                </c:pt>
                <c:pt idx="3">
                  <c:v>33.960567624421877</c:v>
                </c:pt>
                <c:pt idx="4">
                  <c:v>32.669679436374999</c:v>
                </c:pt>
                <c:pt idx="5">
                  <c:v>31.030322600736323</c:v>
                </c:pt>
                <c:pt idx="6">
                  <c:v>29.146965927671872</c:v>
                </c:pt>
                <c:pt idx="7">
                  <c:v>27.004993149865232</c:v>
                </c:pt>
                <c:pt idx="8">
                  <c:v>24.589787999999992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ABF4-4F82-BC08-1B917AE34F1B}"/>
            </c:ext>
          </c:extLst>
        </c:ser>
        <c:ser>
          <c:idx val="8"/>
          <c:order val="8"/>
          <c:tx>
            <c:v>400-2050 HEAD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400-2050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'SF1750'!$A$12:$A$20</c:f>
              <c:numCache>
                <c:formatCode>General</c:formatCode>
                <c:ptCount val="9"/>
                <c:pt idx="0">
                  <c:v>1300</c:v>
                </c:pt>
                <c:pt idx="1">
                  <c:v>1487.5</c:v>
                </c:pt>
                <c:pt idx="2">
                  <c:v>1675</c:v>
                </c:pt>
                <c:pt idx="3">
                  <c:v>1862.5</c:v>
                </c:pt>
                <c:pt idx="4">
                  <c:v>2050</c:v>
                </c:pt>
                <c:pt idx="5">
                  <c:v>2202.5</c:v>
                </c:pt>
                <c:pt idx="6">
                  <c:v>2355</c:v>
                </c:pt>
                <c:pt idx="7">
                  <c:v>2507.5</c:v>
                </c:pt>
                <c:pt idx="8">
                  <c:v>2660</c:v>
                </c:pt>
              </c:numCache>
            </c:numRef>
          </c:xVal>
          <c:yVal>
            <c:numRef>
              <c:f>'SF1750'!$C$12:$C$20</c:f>
              <c:numCache>
                <c:formatCode>General</c:formatCode>
                <c:ptCount val="9"/>
                <c:pt idx="0">
                  <c:v>23.850879329741527</c:v>
                </c:pt>
                <c:pt idx="1">
                  <c:v>22.88283559474776</c:v>
                </c:pt>
                <c:pt idx="2">
                  <c:v>21.724379457037355</c:v>
                </c:pt>
                <c:pt idx="3">
                  <c:v>20.343953866380296</c:v>
                </c:pt>
                <c:pt idx="4">
                  <c:v>18.717856733482563</c:v>
                </c:pt>
                <c:pt idx="5">
                  <c:v>17.203075131993501</c:v>
                </c:pt>
                <c:pt idx="6">
                  <c:v>15.510960857737272</c:v>
                </c:pt>
                <c:pt idx="7">
                  <c:v>13.6409093565939</c:v>
                </c:pt>
                <c:pt idx="8">
                  <c:v>11.596137079995616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ABF4-4F82-BC08-1B917AE34F1B}"/>
            </c:ext>
          </c:extLst>
        </c:ser>
        <c:ser>
          <c:idx val="14"/>
          <c:order val="10"/>
          <c:tx>
            <c:v>400-2550 HEAD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400-2550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'SF2250'!$A$12:$A$20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1875</c:v>
                </c:pt>
                <c:pt idx="2">
                  <c:v>2100</c:v>
                </c:pt>
                <c:pt idx="3">
                  <c:v>2325</c:v>
                </c:pt>
                <c:pt idx="4">
                  <c:v>2550</c:v>
                </c:pt>
                <c:pt idx="5">
                  <c:v>2712.5</c:v>
                </c:pt>
                <c:pt idx="6">
                  <c:v>2875</c:v>
                </c:pt>
                <c:pt idx="7">
                  <c:v>3037.5</c:v>
                </c:pt>
                <c:pt idx="8">
                  <c:v>3200</c:v>
                </c:pt>
              </c:numCache>
            </c:numRef>
          </c:xVal>
          <c:yVal>
            <c:numRef>
              <c:f>'SF2250'!$B$12:$B$20</c:f>
              <c:numCache>
                <c:formatCode>General</c:formatCode>
                <c:ptCount val="9"/>
                <c:pt idx="0">
                  <c:v>25.912746338798222</c:v>
                </c:pt>
                <c:pt idx="1">
                  <c:v>24.804201001663209</c:v>
                </c:pt>
                <c:pt idx="2">
                  <c:v>23.663763772351</c:v>
                </c:pt>
                <c:pt idx="3">
                  <c:v>22.443595864116258</c:v>
                </c:pt>
                <c:pt idx="4">
                  <c:v>21.078828361878156</c:v>
                </c:pt>
                <c:pt idx="5">
                  <c:v>19.958278141417331</c:v>
                </c:pt>
                <c:pt idx="6">
                  <c:v>18.68531209958801</c:v>
                </c:pt>
                <c:pt idx="7">
                  <c:v>17.220981946396527</c:v>
                </c:pt>
                <c:pt idx="8">
                  <c:v>15.522828824831997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ABF4-4F82-BC08-1B917AE34F1B}"/>
            </c:ext>
          </c:extLst>
        </c:ser>
        <c:ser>
          <c:idx val="12"/>
          <c:order val="12"/>
          <c:tx>
            <c:v>400-3100 HEAD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400-3100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'SF3000'!$A$12:$A$20</c:f>
              <c:numCache>
                <c:formatCode>General</c:formatCode>
                <c:ptCount val="9"/>
                <c:pt idx="0">
                  <c:v>2000</c:v>
                </c:pt>
                <c:pt idx="1">
                  <c:v>2275</c:v>
                </c:pt>
                <c:pt idx="2">
                  <c:v>2550</c:v>
                </c:pt>
                <c:pt idx="3">
                  <c:v>2825</c:v>
                </c:pt>
                <c:pt idx="4">
                  <c:v>3100</c:v>
                </c:pt>
                <c:pt idx="5">
                  <c:v>3300</c:v>
                </c:pt>
                <c:pt idx="6">
                  <c:v>3500</c:v>
                </c:pt>
                <c:pt idx="7">
                  <c:v>3700</c:v>
                </c:pt>
                <c:pt idx="8">
                  <c:v>3900</c:v>
                </c:pt>
              </c:numCache>
            </c:numRef>
          </c:xVal>
          <c:yVal>
            <c:numRef>
              <c:f>'SF3000'!$B$12:$B$20</c:f>
              <c:numCache>
                <c:formatCode>General</c:formatCode>
                <c:ptCount val="9"/>
                <c:pt idx="0">
                  <c:v>26.01934344</c:v>
                </c:pt>
                <c:pt idx="1">
                  <c:v>24.592622622366829</c:v>
                </c:pt>
                <c:pt idx="2">
                  <c:v>23.080973407314382</c:v>
                </c:pt>
                <c:pt idx="3">
                  <c:v>21.476606048027961</c:v>
                </c:pt>
                <c:pt idx="4">
                  <c:v>19.757273133553095</c:v>
                </c:pt>
                <c:pt idx="5">
                  <c:v>18.4134225866393</c:v>
                </c:pt>
                <c:pt idx="6">
                  <c:v>16.968293078437497</c:v>
                </c:pt>
                <c:pt idx="7">
                  <c:v>15.396033376579705</c:v>
                </c:pt>
                <c:pt idx="8">
                  <c:v>13.665169981625908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ABF4-4F82-BC08-1B917AE34F1B}"/>
            </c:ext>
          </c:extLst>
        </c:ser>
        <c:ser>
          <c:idx val="5"/>
          <c:order val="14"/>
          <c:tx>
            <c:v>400-3600 HEAD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'SF3550'!$A$12:$A$20</c:f>
              <c:numCache>
                <c:formatCode>General</c:formatCode>
                <c:ptCount val="9"/>
                <c:pt idx="0">
                  <c:v>2200</c:v>
                </c:pt>
                <c:pt idx="1">
                  <c:v>2550</c:v>
                </c:pt>
                <c:pt idx="2">
                  <c:v>2900</c:v>
                </c:pt>
                <c:pt idx="3">
                  <c:v>3250</c:v>
                </c:pt>
                <c:pt idx="4">
                  <c:v>3600</c:v>
                </c:pt>
                <c:pt idx="5">
                  <c:v>3837.5</c:v>
                </c:pt>
                <c:pt idx="6">
                  <c:v>4075</c:v>
                </c:pt>
                <c:pt idx="7">
                  <c:v>4312.5</c:v>
                </c:pt>
                <c:pt idx="8">
                  <c:v>4550</c:v>
                </c:pt>
              </c:numCache>
            </c:numRef>
          </c:xVal>
          <c:yVal>
            <c:numRef>
              <c:f>'SF3550'!$C$12:$C$20</c:f>
              <c:numCache>
                <c:formatCode>General</c:formatCode>
                <c:ptCount val="9"/>
                <c:pt idx="0">
                  <c:v>27.627009435728642</c:v>
                </c:pt>
                <c:pt idx="1">
                  <c:v>26.090104540420896</c:v>
                </c:pt>
                <c:pt idx="2">
                  <c:v>24.394532321485482</c:v>
                </c:pt>
                <c:pt idx="3">
                  <c:v>22.522609372183592</c:v>
                </c:pt>
                <c:pt idx="4">
                  <c:v>20.448810838507519</c:v>
                </c:pt>
                <c:pt idx="5">
                  <c:v>18.908946883937773</c:v>
                </c:pt>
                <c:pt idx="6">
                  <c:v>17.245597847567939</c:v>
                </c:pt>
                <c:pt idx="7">
                  <c:v>15.441423951706188</c:v>
                </c:pt>
                <c:pt idx="8">
                  <c:v>13.47575376136664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ABF4-4F82-BC08-1B917AE34F1B}"/>
            </c:ext>
          </c:extLst>
        </c:ser>
        <c:ser>
          <c:idx val="16"/>
          <c:order val="16"/>
          <c:tx>
            <c:v>400-4700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400-4700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'SF4300'!$A$12:$A$20</c:f>
              <c:numCache>
                <c:formatCode>General</c:formatCode>
                <c:ptCount val="9"/>
                <c:pt idx="0">
                  <c:v>3200</c:v>
                </c:pt>
                <c:pt idx="1">
                  <c:v>3575</c:v>
                </c:pt>
                <c:pt idx="2">
                  <c:v>3950</c:v>
                </c:pt>
                <c:pt idx="3">
                  <c:v>4325</c:v>
                </c:pt>
                <c:pt idx="4">
                  <c:v>4700</c:v>
                </c:pt>
                <c:pt idx="5">
                  <c:v>4925</c:v>
                </c:pt>
                <c:pt idx="6">
                  <c:v>5150</c:v>
                </c:pt>
                <c:pt idx="7">
                  <c:v>5375</c:v>
                </c:pt>
                <c:pt idx="8">
                  <c:v>5600</c:v>
                </c:pt>
              </c:numCache>
            </c:numRef>
          </c:xVal>
          <c:yVal>
            <c:numRef>
              <c:f>'SF4300'!$C$12:$C$20</c:f>
              <c:numCache>
                <c:formatCode>General</c:formatCode>
                <c:ptCount val="9"/>
                <c:pt idx="0">
                  <c:v>28.166648448614399</c:v>
                </c:pt>
                <c:pt idx="1">
                  <c:v>27.725153776628378</c:v>
                </c:pt>
                <c:pt idx="2">
                  <c:v>26.979559212249139</c:v>
                </c:pt>
                <c:pt idx="3">
                  <c:v>25.830718131494905</c:v>
                </c:pt>
                <c:pt idx="4">
                  <c:v>24.184253820625646</c:v>
                </c:pt>
                <c:pt idx="5">
                  <c:v>22.920588793993282</c:v>
                </c:pt>
                <c:pt idx="6">
                  <c:v>21.428247626630345</c:v>
                </c:pt>
                <c:pt idx="7">
                  <c:v>19.690691170337686</c:v>
                </c:pt>
                <c:pt idx="8">
                  <c:v>17.692657737523213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ABF4-4F82-BC08-1B917AE34F1B}"/>
            </c:ext>
          </c:extLst>
        </c:ser>
        <c:ser>
          <c:idx val="18"/>
          <c:order val="18"/>
          <c:tx>
            <c:v>400-5600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'SF5800'!$A$12:$A$20</c:f>
              <c:numCache>
                <c:formatCode>General</c:formatCode>
                <c:ptCount val="9"/>
                <c:pt idx="0">
                  <c:v>3800</c:v>
                </c:pt>
                <c:pt idx="1">
                  <c:v>4250</c:v>
                </c:pt>
                <c:pt idx="2">
                  <c:v>4700</c:v>
                </c:pt>
                <c:pt idx="3">
                  <c:v>5150</c:v>
                </c:pt>
                <c:pt idx="4">
                  <c:v>5600</c:v>
                </c:pt>
                <c:pt idx="5">
                  <c:v>5925</c:v>
                </c:pt>
                <c:pt idx="6">
                  <c:v>6250</c:v>
                </c:pt>
                <c:pt idx="7">
                  <c:v>6575</c:v>
                </c:pt>
                <c:pt idx="8">
                  <c:v>6900</c:v>
                </c:pt>
              </c:numCache>
            </c:numRef>
          </c:xVal>
          <c:yVal>
            <c:numRef>
              <c:f>'SF5800'!$C$12:$C$20</c:f>
              <c:numCache>
                <c:formatCode>General</c:formatCode>
                <c:ptCount val="9"/>
                <c:pt idx="0">
                  <c:v>27.169520635054397</c:v>
                </c:pt>
                <c:pt idx="1">
                  <c:v>26.815450373471684</c:v>
                </c:pt>
                <c:pt idx="2">
                  <c:v>26.322293022256851</c:v>
                </c:pt>
                <c:pt idx="3">
                  <c:v>25.606816320808303</c:v>
                </c:pt>
                <c:pt idx="4">
                  <c:v>24.576913576140797</c:v>
                </c:pt>
                <c:pt idx="5">
                  <c:v>23.580714774123035</c:v>
                </c:pt>
                <c:pt idx="6">
                  <c:v>22.326526412963865</c:v>
                </c:pt>
                <c:pt idx="7">
                  <c:v>20.770335591930515</c:v>
                </c:pt>
                <c:pt idx="8">
                  <c:v>18.865345460842949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ABF4-4F82-BC08-1B917AE3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9072"/>
        <c:axId val="197052208"/>
      </c:scatterChart>
      <c:scatterChart>
        <c:scatterStyle val="smoothMarker"/>
        <c:varyColors val="0"/>
        <c:ser>
          <c:idx val="6"/>
          <c:order val="1"/>
          <c:tx>
            <c:v>400-350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'SF320'!$A$12:$A$20</c:f>
              <c:numCache>
                <c:formatCode>General</c:formatCode>
                <c:ptCount val="9"/>
                <c:pt idx="0">
                  <c:v>240</c:v>
                </c:pt>
                <c:pt idx="1">
                  <c:v>272.5</c:v>
                </c:pt>
                <c:pt idx="2">
                  <c:v>305</c:v>
                </c:pt>
                <c:pt idx="3">
                  <c:v>337.5</c:v>
                </c:pt>
                <c:pt idx="4">
                  <c:v>370</c:v>
                </c:pt>
                <c:pt idx="5">
                  <c:v>400</c:v>
                </c:pt>
                <c:pt idx="6">
                  <c:v>430</c:v>
                </c:pt>
                <c:pt idx="7">
                  <c:v>460</c:v>
                </c:pt>
                <c:pt idx="8">
                  <c:v>490</c:v>
                </c:pt>
              </c:numCache>
            </c:numRef>
          </c:xVal>
          <c:yVal>
            <c:numRef>
              <c:f>'SF320'!$H$12:$H$20</c:f>
              <c:numCache>
                <c:formatCode>General</c:formatCode>
                <c:ptCount val="9"/>
                <c:pt idx="0">
                  <c:v>44.9</c:v>
                </c:pt>
                <c:pt idx="1">
                  <c:v>47.9</c:v>
                </c:pt>
                <c:pt idx="2">
                  <c:v>50.2</c:v>
                </c:pt>
                <c:pt idx="3">
                  <c:v>51.5</c:v>
                </c:pt>
                <c:pt idx="4">
                  <c:v>51.9</c:v>
                </c:pt>
                <c:pt idx="5">
                  <c:v>51.3</c:v>
                </c:pt>
                <c:pt idx="6">
                  <c:v>49.8</c:v>
                </c:pt>
                <c:pt idx="7">
                  <c:v>47.4</c:v>
                </c:pt>
                <c:pt idx="8">
                  <c:v>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ABF4-4F82-BC08-1B917AE34F1B}"/>
            </c:ext>
          </c:extLst>
        </c:ser>
        <c:ser>
          <c:idx val="3"/>
          <c:order val="3"/>
          <c:tx>
            <c:v>400-550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400-550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'SF500'!$A$12:$A$20</c:f>
              <c:numCache>
                <c:formatCode>General</c:formatCode>
                <c:ptCount val="9"/>
                <c:pt idx="0">
                  <c:v>370</c:v>
                </c:pt>
                <c:pt idx="1">
                  <c:v>415</c:v>
                </c:pt>
                <c:pt idx="2">
                  <c:v>460</c:v>
                </c:pt>
                <c:pt idx="3">
                  <c:v>505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'SF500'!$H$12:$H$20</c:f>
              <c:numCache>
                <c:formatCode>General</c:formatCode>
                <c:ptCount val="9"/>
                <c:pt idx="0">
                  <c:v>47.6</c:v>
                </c:pt>
                <c:pt idx="1">
                  <c:v>50.4</c:v>
                </c:pt>
                <c:pt idx="2">
                  <c:v>52.6</c:v>
                </c:pt>
                <c:pt idx="3">
                  <c:v>53.8</c:v>
                </c:pt>
                <c:pt idx="4">
                  <c:v>54.1</c:v>
                </c:pt>
                <c:pt idx="5">
                  <c:v>53.5</c:v>
                </c:pt>
                <c:pt idx="6">
                  <c:v>52.1</c:v>
                </c:pt>
                <c:pt idx="7">
                  <c:v>49.9</c:v>
                </c:pt>
                <c:pt idx="8">
                  <c:v>46.8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ABF4-4F82-BC08-1B917AE34F1B}"/>
            </c:ext>
          </c:extLst>
        </c:ser>
        <c:ser>
          <c:idx val="11"/>
          <c:order val="5"/>
          <c:tx>
            <c:v>400-1025 EFF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4001025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'SF950'!$A$12:$A$20</c:f>
              <c:numCache>
                <c:formatCode>General</c:formatCode>
                <c:ptCount val="9"/>
                <c:pt idx="0">
                  <c:v>690</c:v>
                </c:pt>
                <c:pt idx="1">
                  <c:v>773.75</c:v>
                </c:pt>
                <c:pt idx="2">
                  <c:v>857.5</c:v>
                </c:pt>
                <c:pt idx="3">
                  <c:v>941.25</c:v>
                </c:pt>
                <c:pt idx="4">
                  <c:v>1025</c:v>
                </c:pt>
                <c:pt idx="5">
                  <c:v>1081.25</c:v>
                </c:pt>
                <c:pt idx="6">
                  <c:v>1137.5</c:v>
                </c:pt>
                <c:pt idx="7">
                  <c:v>1193.75</c:v>
                </c:pt>
                <c:pt idx="8">
                  <c:v>1250</c:v>
                </c:pt>
              </c:numCache>
            </c:numRef>
          </c:xVal>
          <c:yVal>
            <c:numRef>
              <c:f>'SF950'!$H$12:$H$20</c:f>
              <c:numCache>
                <c:formatCode>General</c:formatCode>
                <c:ptCount val="9"/>
                <c:pt idx="0">
                  <c:v>55.2</c:v>
                </c:pt>
                <c:pt idx="1">
                  <c:v>58.8</c:v>
                </c:pt>
                <c:pt idx="2">
                  <c:v>61.7</c:v>
                </c:pt>
                <c:pt idx="3">
                  <c:v>63.5</c:v>
                </c:pt>
                <c:pt idx="4">
                  <c:v>63.9</c:v>
                </c:pt>
                <c:pt idx="5">
                  <c:v>63.2</c:v>
                </c:pt>
                <c:pt idx="6">
                  <c:v>61.5</c:v>
                </c:pt>
                <c:pt idx="7">
                  <c:v>58.8</c:v>
                </c:pt>
                <c:pt idx="8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1-ABF4-4F82-BC08-1B917AE34F1B}"/>
            </c:ext>
          </c:extLst>
        </c:ser>
        <c:ser>
          <c:idx val="2"/>
          <c:order val="7"/>
          <c:tx>
            <c:v>400-1450 EFF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ABF4-4F82-BC08-1B917AE34F1B}"/>
                </c:ext>
              </c:extLst>
            </c:dLbl>
            <c:dLbl>
              <c:idx val="8"/>
              <c:layout>
                <c:manualLayout>
                  <c:x val="-3.2536664856056524E-2"/>
                  <c:y val="3.13196835771573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400-1450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'SF1700'!$A$12:$A$20</c:f>
              <c:numCache>
                <c:formatCode>General</c:formatCode>
                <c:ptCount val="9"/>
                <c:pt idx="0">
                  <c:v>950</c:v>
                </c:pt>
                <c:pt idx="1">
                  <c:v>1075</c:v>
                </c:pt>
                <c:pt idx="2">
                  <c:v>1200</c:v>
                </c:pt>
                <c:pt idx="3">
                  <c:v>1325</c:v>
                </c:pt>
                <c:pt idx="4">
                  <c:v>1450</c:v>
                </c:pt>
                <c:pt idx="5">
                  <c:v>1587.5</c:v>
                </c:pt>
                <c:pt idx="6">
                  <c:v>1725</c:v>
                </c:pt>
                <c:pt idx="7">
                  <c:v>1862.5</c:v>
                </c:pt>
                <c:pt idx="8">
                  <c:v>2000</c:v>
                </c:pt>
              </c:numCache>
            </c:numRef>
          </c:xVal>
          <c:yVal>
            <c:numRef>
              <c:f>'SF1700'!$H$12:$H$20</c:f>
              <c:numCache>
                <c:formatCode>General</c:formatCode>
                <c:ptCount val="9"/>
                <c:pt idx="0">
                  <c:v>62.8</c:v>
                </c:pt>
                <c:pt idx="1">
                  <c:v>65.900000000000006</c:v>
                </c:pt>
                <c:pt idx="2">
                  <c:v>68</c:v>
                </c:pt>
                <c:pt idx="3">
                  <c:v>69.2</c:v>
                </c:pt>
                <c:pt idx="4">
                  <c:v>69.5</c:v>
                </c:pt>
                <c:pt idx="5">
                  <c:v>68.900000000000006</c:v>
                </c:pt>
                <c:pt idx="6">
                  <c:v>67.2</c:v>
                </c:pt>
                <c:pt idx="7">
                  <c:v>64.5</c:v>
                </c:pt>
                <c:pt idx="8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B-ABF4-4F82-BC08-1B917AE34F1B}"/>
            </c:ext>
          </c:extLst>
        </c:ser>
        <c:ser>
          <c:idx val="9"/>
          <c:order val="9"/>
          <c:tx>
            <c:v>400-2050 EFF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ABF4-4F82-BC08-1B917AE34F1B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400-2050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ABF4-4F82-BC08-1B917AE34F1B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'SF1750'!$A$12:$A$20</c:f>
              <c:numCache>
                <c:formatCode>General</c:formatCode>
                <c:ptCount val="9"/>
                <c:pt idx="0">
                  <c:v>1300</c:v>
                </c:pt>
                <c:pt idx="1">
                  <c:v>1487.5</c:v>
                </c:pt>
                <c:pt idx="2">
                  <c:v>1675</c:v>
                </c:pt>
                <c:pt idx="3">
                  <c:v>1862.5</c:v>
                </c:pt>
                <c:pt idx="4">
                  <c:v>2050</c:v>
                </c:pt>
                <c:pt idx="5">
                  <c:v>2202.5</c:v>
                </c:pt>
                <c:pt idx="6">
                  <c:v>2355</c:v>
                </c:pt>
                <c:pt idx="7">
                  <c:v>2507.5</c:v>
                </c:pt>
                <c:pt idx="8">
                  <c:v>2660</c:v>
                </c:pt>
              </c:numCache>
            </c:numRef>
          </c:xVal>
          <c:yVal>
            <c:numRef>
              <c:f>'SF1750'!$H$12:$H$20</c:f>
              <c:numCache>
                <c:formatCode>General</c:formatCode>
                <c:ptCount val="9"/>
                <c:pt idx="0">
                  <c:v>59.9</c:v>
                </c:pt>
                <c:pt idx="1">
                  <c:v>63.8</c:v>
                </c:pt>
                <c:pt idx="2">
                  <c:v>66.599999999999994</c:v>
                </c:pt>
                <c:pt idx="3">
                  <c:v>68.400000000000006</c:v>
                </c:pt>
                <c:pt idx="4">
                  <c:v>69.099999999999994</c:v>
                </c:pt>
                <c:pt idx="5">
                  <c:v>68.7</c:v>
                </c:pt>
                <c:pt idx="6">
                  <c:v>67.2</c:v>
                </c:pt>
                <c:pt idx="7">
                  <c:v>64.5</c:v>
                </c:pt>
                <c:pt idx="8">
                  <c:v>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5-ABF4-4F82-BC08-1B917AE34F1B}"/>
            </c:ext>
          </c:extLst>
        </c:ser>
        <c:ser>
          <c:idx val="15"/>
          <c:order val="11"/>
          <c:tx>
            <c:v>400-2550 EFF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400-2550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'SF2250'!$A$12:$A$20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1875</c:v>
                </c:pt>
                <c:pt idx="2">
                  <c:v>2100</c:v>
                </c:pt>
                <c:pt idx="3">
                  <c:v>2325</c:v>
                </c:pt>
                <c:pt idx="4">
                  <c:v>2550</c:v>
                </c:pt>
                <c:pt idx="5">
                  <c:v>2712.5</c:v>
                </c:pt>
                <c:pt idx="6">
                  <c:v>2875</c:v>
                </c:pt>
                <c:pt idx="7">
                  <c:v>3037.5</c:v>
                </c:pt>
                <c:pt idx="8">
                  <c:v>3200</c:v>
                </c:pt>
              </c:numCache>
            </c:numRef>
          </c:xVal>
          <c:yVal>
            <c:numRef>
              <c:f>'SF2250'!$H$12:$H$20</c:f>
              <c:numCache>
                <c:formatCode>General</c:formatCode>
                <c:ptCount val="9"/>
                <c:pt idx="0">
                  <c:v>61.2</c:v>
                </c:pt>
                <c:pt idx="1">
                  <c:v>64.8</c:v>
                </c:pt>
                <c:pt idx="2">
                  <c:v>67.400000000000006</c:v>
                </c:pt>
                <c:pt idx="3">
                  <c:v>69</c:v>
                </c:pt>
                <c:pt idx="4">
                  <c:v>69.5</c:v>
                </c:pt>
                <c:pt idx="5">
                  <c:v>69</c:v>
                </c:pt>
                <c:pt idx="6">
                  <c:v>67.7</c:v>
                </c:pt>
                <c:pt idx="7">
                  <c:v>65.3</c:v>
                </c:pt>
                <c:pt idx="8">
                  <c:v>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F-ABF4-4F82-BC08-1B917AE34F1B}"/>
            </c:ext>
          </c:extLst>
        </c:ser>
        <c:ser>
          <c:idx val="13"/>
          <c:order val="13"/>
          <c:tx>
            <c:v>400-3100 EFF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400-3100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'SF3000'!$A$12:$A$20</c:f>
              <c:numCache>
                <c:formatCode>General</c:formatCode>
                <c:ptCount val="9"/>
                <c:pt idx="0">
                  <c:v>2000</c:v>
                </c:pt>
                <c:pt idx="1">
                  <c:v>2275</c:v>
                </c:pt>
                <c:pt idx="2">
                  <c:v>2550</c:v>
                </c:pt>
                <c:pt idx="3">
                  <c:v>2825</c:v>
                </c:pt>
                <c:pt idx="4">
                  <c:v>3100</c:v>
                </c:pt>
                <c:pt idx="5">
                  <c:v>3300</c:v>
                </c:pt>
                <c:pt idx="6">
                  <c:v>3500</c:v>
                </c:pt>
                <c:pt idx="7">
                  <c:v>3700</c:v>
                </c:pt>
                <c:pt idx="8">
                  <c:v>3900</c:v>
                </c:pt>
              </c:numCache>
            </c:numRef>
          </c:xVal>
          <c:yVal>
            <c:numRef>
              <c:f>'SF3000'!$H$12:$H$20</c:f>
              <c:numCache>
                <c:formatCode>General</c:formatCode>
                <c:ptCount val="9"/>
                <c:pt idx="0">
                  <c:v>58.8</c:v>
                </c:pt>
                <c:pt idx="1">
                  <c:v>62.1</c:v>
                </c:pt>
                <c:pt idx="2">
                  <c:v>64.599999999999994</c:v>
                </c:pt>
                <c:pt idx="3">
                  <c:v>66.2</c:v>
                </c:pt>
                <c:pt idx="4">
                  <c:v>66.8</c:v>
                </c:pt>
                <c:pt idx="5">
                  <c:v>66.3</c:v>
                </c:pt>
                <c:pt idx="6">
                  <c:v>65</c:v>
                </c:pt>
                <c:pt idx="7">
                  <c:v>62.6</c:v>
                </c:pt>
                <c:pt idx="8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9-ABF4-4F82-BC08-1B917AE34F1B}"/>
            </c:ext>
          </c:extLst>
        </c:ser>
        <c:ser>
          <c:idx val="7"/>
          <c:order val="15"/>
          <c:tx>
            <c:v>400-3600 EFF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'SF3550'!$A$12:$A$20</c:f>
              <c:numCache>
                <c:formatCode>General</c:formatCode>
                <c:ptCount val="9"/>
                <c:pt idx="0">
                  <c:v>2200</c:v>
                </c:pt>
                <c:pt idx="1">
                  <c:v>2550</c:v>
                </c:pt>
                <c:pt idx="2">
                  <c:v>2900</c:v>
                </c:pt>
                <c:pt idx="3">
                  <c:v>3250</c:v>
                </c:pt>
                <c:pt idx="4">
                  <c:v>3600</c:v>
                </c:pt>
                <c:pt idx="5">
                  <c:v>3837.5</c:v>
                </c:pt>
                <c:pt idx="6">
                  <c:v>4075</c:v>
                </c:pt>
                <c:pt idx="7">
                  <c:v>4312.5</c:v>
                </c:pt>
                <c:pt idx="8">
                  <c:v>4550</c:v>
                </c:pt>
              </c:numCache>
            </c:numRef>
          </c:xVal>
          <c:yVal>
            <c:numRef>
              <c:f>'SF3550'!$H$12:$H$20</c:f>
              <c:numCache>
                <c:formatCode>General</c:formatCode>
                <c:ptCount val="9"/>
                <c:pt idx="0">
                  <c:v>57.5</c:v>
                </c:pt>
                <c:pt idx="1">
                  <c:v>61.3</c:v>
                </c:pt>
                <c:pt idx="2">
                  <c:v>64</c:v>
                </c:pt>
                <c:pt idx="3">
                  <c:v>65.5</c:v>
                </c:pt>
                <c:pt idx="4">
                  <c:v>65.900000000000006</c:v>
                </c:pt>
                <c:pt idx="5">
                  <c:v>65.2</c:v>
                </c:pt>
                <c:pt idx="6">
                  <c:v>63.8</c:v>
                </c:pt>
                <c:pt idx="7">
                  <c:v>61.4</c:v>
                </c:pt>
                <c:pt idx="8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3-ABF4-4F82-BC08-1B917AE34F1B}"/>
            </c:ext>
          </c:extLst>
        </c:ser>
        <c:ser>
          <c:idx val="17"/>
          <c:order val="17"/>
          <c:tx>
            <c:v>400-4700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400-4700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'SF4300'!$A$12:$A$20</c:f>
              <c:numCache>
                <c:formatCode>General</c:formatCode>
                <c:ptCount val="9"/>
                <c:pt idx="0">
                  <c:v>3200</c:v>
                </c:pt>
                <c:pt idx="1">
                  <c:v>3575</c:v>
                </c:pt>
                <c:pt idx="2">
                  <c:v>3950</c:v>
                </c:pt>
                <c:pt idx="3">
                  <c:v>4325</c:v>
                </c:pt>
                <c:pt idx="4">
                  <c:v>4700</c:v>
                </c:pt>
                <c:pt idx="5">
                  <c:v>4925</c:v>
                </c:pt>
                <c:pt idx="6">
                  <c:v>5150</c:v>
                </c:pt>
                <c:pt idx="7">
                  <c:v>5375</c:v>
                </c:pt>
                <c:pt idx="8">
                  <c:v>5600</c:v>
                </c:pt>
              </c:numCache>
            </c:numRef>
          </c:xVal>
          <c:yVal>
            <c:numRef>
              <c:f>'SF4300'!$H$12:$H$20</c:f>
              <c:numCache>
                <c:formatCode>General</c:formatCode>
                <c:ptCount val="9"/>
                <c:pt idx="0">
                  <c:v>58.7</c:v>
                </c:pt>
                <c:pt idx="1">
                  <c:v>62.3</c:v>
                </c:pt>
                <c:pt idx="2">
                  <c:v>65</c:v>
                </c:pt>
                <c:pt idx="3">
                  <c:v>66.5</c:v>
                </c:pt>
                <c:pt idx="4">
                  <c:v>66.599999999999994</c:v>
                </c:pt>
                <c:pt idx="5">
                  <c:v>65.900000000000006</c:v>
                </c:pt>
                <c:pt idx="6">
                  <c:v>64.5</c:v>
                </c:pt>
                <c:pt idx="7">
                  <c:v>62.2</c:v>
                </c:pt>
                <c:pt idx="8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D-ABF4-4F82-BC08-1B917AE34F1B}"/>
            </c:ext>
          </c:extLst>
        </c:ser>
        <c:ser>
          <c:idx val="19"/>
          <c:order val="19"/>
          <c:tx>
            <c:v>400-5600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ABF4-4F82-BC08-1B917AE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ABF4-4F82-BC08-1B917AE3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ABF4-4F82-BC08-1B917AE3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ABF4-4F82-BC08-1B917AE3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ABF4-4F82-BC08-1B917AE3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ABF4-4F82-BC08-1B917AE3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ABF4-4F82-BC08-1B917AE3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ABF4-4F82-BC08-1B917AE34F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ABF4-4F82-BC08-1B917AE34F1B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'SF5800'!$A$12:$A$20</c:f>
              <c:numCache>
                <c:formatCode>General</c:formatCode>
                <c:ptCount val="9"/>
                <c:pt idx="0">
                  <c:v>3800</c:v>
                </c:pt>
                <c:pt idx="1">
                  <c:v>4250</c:v>
                </c:pt>
                <c:pt idx="2">
                  <c:v>4700</c:v>
                </c:pt>
                <c:pt idx="3">
                  <c:v>5150</c:v>
                </c:pt>
                <c:pt idx="4">
                  <c:v>5600</c:v>
                </c:pt>
                <c:pt idx="5">
                  <c:v>5925</c:v>
                </c:pt>
                <c:pt idx="6">
                  <c:v>6250</c:v>
                </c:pt>
                <c:pt idx="7">
                  <c:v>6575</c:v>
                </c:pt>
                <c:pt idx="8">
                  <c:v>6900</c:v>
                </c:pt>
              </c:numCache>
            </c:numRef>
          </c:xVal>
          <c:yVal>
            <c:numRef>
              <c:f>'SF5800'!$H$12:$H$20</c:f>
              <c:numCache>
                <c:formatCode>General</c:formatCode>
                <c:ptCount val="9"/>
                <c:pt idx="0">
                  <c:v>59.1</c:v>
                </c:pt>
                <c:pt idx="1">
                  <c:v>62.1</c:v>
                </c:pt>
                <c:pt idx="2">
                  <c:v>64.400000000000006</c:v>
                </c:pt>
                <c:pt idx="3">
                  <c:v>66.099999999999994</c:v>
                </c:pt>
                <c:pt idx="4">
                  <c:v>66.8</c:v>
                </c:pt>
                <c:pt idx="5">
                  <c:v>66.7</c:v>
                </c:pt>
                <c:pt idx="6">
                  <c:v>65.7</c:v>
                </c:pt>
                <c:pt idx="7">
                  <c:v>63.9</c:v>
                </c:pt>
                <c:pt idx="8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7-ABF4-4F82-BC08-1B917AE3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8680"/>
        <c:axId val="197052600"/>
      </c:scatterChart>
      <c:valAx>
        <c:axId val="1970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2208"/>
        <c:crosses val="autoZero"/>
        <c:crossBetween val="midCat"/>
      </c:valAx>
      <c:valAx>
        <c:axId val="1970522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9072"/>
        <c:crosses val="autoZero"/>
        <c:crossBetween val="midCat"/>
      </c:valAx>
      <c:valAx>
        <c:axId val="197048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52600"/>
        <c:crosses val="autoZero"/>
        <c:crossBetween val="midCat"/>
      </c:valAx>
      <c:valAx>
        <c:axId val="197052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868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048554531262463"/>
                  <c:y val="-0.7540064206850176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8200</c:v>
                </c:pt>
                <c:pt idx="10">
                  <c:v>8800</c:v>
                </c:pt>
                <c:pt idx="11">
                  <c:v>9400</c:v>
                </c:pt>
                <c:pt idx="12">
                  <c:v>10000</c:v>
                </c:pt>
                <c:pt idx="13">
                  <c:v>10250</c:v>
                </c:pt>
                <c:pt idx="14">
                  <c:v>10500</c:v>
                </c:pt>
                <c:pt idx="15">
                  <c:v>10750</c:v>
                </c:pt>
                <c:pt idx="16">
                  <c:v>11000</c:v>
                </c:pt>
              </c:numCache>
            </c:numRef>
          </c:xVal>
          <c:yVal>
            <c:numRef>
              <c:f>'538-KOMP'!$B$8:$B$24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C-4B58-94C9-EFFC0677A3DC}"/>
            </c:ext>
          </c:extLst>
        </c:ser>
        <c:ser>
          <c:idx val="1"/>
          <c:order val="1"/>
          <c:tx>
            <c:strRef>
              <c:f>'538-KOMP'!$C$6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'538-KOMP'!$A$8:$A$24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8200</c:v>
                </c:pt>
                <c:pt idx="10">
                  <c:v>8800</c:v>
                </c:pt>
                <c:pt idx="11">
                  <c:v>9400</c:v>
                </c:pt>
                <c:pt idx="12">
                  <c:v>10000</c:v>
                </c:pt>
                <c:pt idx="13">
                  <c:v>10250</c:v>
                </c:pt>
                <c:pt idx="14">
                  <c:v>10500</c:v>
                </c:pt>
                <c:pt idx="15">
                  <c:v>10750</c:v>
                </c:pt>
                <c:pt idx="16">
                  <c:v>11000</c:v>
                </c:pt>
              </c:numCache>
            </c:numRef>
          </c:xVal>
          <c:yVal>
            <c:numRef>
              <c:f>'538-KOMP'!$C$8:$C$24</c:f>
              <c:numCache>
                <c:formatCode>General</c:formatCode>
                <c:ptCount val="17"/>
                <c:pt idx="0">
                  <c:v>49.358519999999999</c:v>
                </c:pt>
                <c:pt idx="1">
                  <c:v>49.312988039431389</c:v>
                </c:pt>
                <c:pt idx="2">
                  <c:v>49.228896456730176</c:v>
                </c:pt>
                <c:pt idx="3">
                  <c:v>49.107655366583465</c:v>
                </c:pt>
                <c:pt idx="4">
                  <c:v>48.950690946678115</c:v>
                </c:pt>
                <c:pt idx="5">
                  <c:v>43.716916304623318</c:v>
                </c:pt>
                <c:pt idx="6">
                  <c:v>35.650495457190601</c:v>
                </c:pt>
                <c:pt idx="7">
                  <c:v>27.929642264741499</c:v>
                </c:pt>
                <c:pt idx="8">
                  <c:v>21.539868960159218</c:v>
                </c:pt>
                <c:pt idx="9">
                  <c:v>19.362533162345812</c:v>
                </c:pt>
                <c:pt idx="10">
                  <c:v>16.876422395186168</c:v>
                </c:pt>
                <c:pt idx="11">
                  <c:v>13.800373833172749</c:v>
                </c:pt>
                <c:pt idx="12">
                  <c:v>9.7781529999999677</c:v>
                </c:pt>
                <c:pt idx="13">
                  <c:v>7.7219825576090528</c:v>
                </c:pt>
                <c:pt idx="14">
                  <c:v>5.3907015532405751</c:v>
                </c:pt>
                <c:pt idx="15">
                  <c:v>2.7456356121006706</c:v>
                </c:pt>
                <c:pt idx="16">
                  <c:v>-0.25465336030005403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C-4B58-94C9-EFFC0677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2992"/>
        <c:axId val="197053384"/>
      </c:scatterChart>
      <c:valAx>
        <c:axId val="1970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3384"/>
        <c:crosses val="autoZero"/>
        <c:crossBetween val="midCat"/>
      </c:valAx>
      <c:valAx>
        <c:axId val="1970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'538-KOMP'!$E$6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8200</c:v>
                </c:pt>
                <c:pt idx="10">
                  <c:v>8800</c:v>
                </c:pt>
                <c:pt idx="11">
                  <c:v>9400</c:v>
                </c:pt>
                <c:pt idx="12">
                  <c:v>10000</c:v>
                </c:pt>
                <c:pt idx="13">
                  <c:v>10250</c:v>
                </c:pt>
                <c:pt idx="14">
                  <c:v>10500</c:v>
                </c:pt>
                <c:pt idx="15">
                  <c:v>10750</c:v>
                </c:pt>
                <c:pt idx="16">
                  <c:v>11000</c:v>
                </c:pt>
              </c:numCache>
            </c:numRef>
          </c:xVal>
          <c:yVal>
            <c:numRef>
              <c:f>'538-KOMP'!$E$8:$E$24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49C4-A99C-E21E2EAFEF47}"/>
            </c:ext>
          </c:extLst>
        </c:ser>
        <c:ser>
          <c:idx val="0"/>
          <c:order val="1"/>
          <c:tx>
            <c:strRef>
              <c:f>'538-KOMP'!$F$6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'538-KOMP'!$A$8:$A$24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8200</c:v>
                </c:pt>
                <c:pt idx="10">
                  <c:v>8800</c:v>
                </c:pt>
                <c:pt idx="11">
                  <c:v>9400</c:v>
                </c:pt>
                <c:pt idx="12">
                  <c:v>10000</c:v>
                </c:pt>
                <c:pt idx="13">
                  <c:v>10250</c:v>
                </c:pt>
                <c:pt idx="14">
                  <c:v>10500</c:v>
                </c:pt>
                <c:pt idx="15">
                  <c:v>10750</c:v>
                </c:pt>
                <c:pt idx="16">
                  <c:v>11000</c:v>
                </c:pt>
              </c:numCache>
            </c:numRef>
          </c:xVal>
          <c:yVal>
            <c:numRef>
              <c:f>'538-KOMP'!$F$8:$F$24</c:f>
              <c:numCache>
                <c:formatCode>0.000000E+00</c:formatCode>
                <c:ptCount val="17"/>
                <c:pt idx="0" formatCode="General">
                  <c:v>9.7114869999999999E-5</c:v>
                </c:pt>
                <c:pt idx="1">
                  <c:v>2.4946926641656946</c:v>
                </c:pt>
                <c:pt idx="2" formatCode="General">
                  <c:v>2.5067409084975587</c:v>
                </c:pt>
                <c:pt idx="3" formatCode="General">
                  <c:v>2.5185688582531887</c:v>
                </c:pt>
                <c:pt idx="4" formatCode="General">
                  <c:v>2.5300595685468745</c:v>
                </c:pt>
                <c:pt idx="5" formatCode="General">
                  <c:v>2.6151728210666851</c:v>
                </c:pt>
                <c:pt idx="6" formatCode="General">
                  <c:v>2.5367638003642363</c:v>
                </c:pt>
                <c:pt idx="7" formatCode="General">
                  <c:v>2.422155956785792</c:v>
                </c:pt>
                <c:pt idx="8" formatCode="General">
                  <c:v>2.4225584601600008</c:v>
                </c:pt>
                <c:pt idx="9" formatCode="General">
                  <c:v>2.4513786028008009</c:v>
                </c:pt>
                <c:pt idx="10" formatCode="General">
                  <c:v>2.4819350846976018</c:v>
                </c:pt>
                <c:pt idx="11" formatCode="General">
                  <c:v>2.4977338920504009</c:v>
                </c:pt>
                <c:pt idx="12" formatCode="General">
                  <c:v>2.4750665999999999</c:v>
                </c:pt>
                <c:pt idx="13" formatCode="General">
                  <c:v>2.4469967230092777</c:v>
                </c:pt>
                <c:pt idx="14" formatCode="General">
                  <c:v>2.4040655482343745</c:v>
                </c:pt>
                <c:pt idx="15" formatCode="General">
                  <c:v>2.3432278341840842</c:v>
                </c:pt>
                <c:pt idx="16" formatCode="General">
                  <c:v>2.2611397034999996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49C4-A99C-E21E2EAF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6720"/>
        <c:axId val="197047112"/>
      </c:scatterChart>
      <c:valAx>
        <c:axId val="1970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47112"/>
        <c:crosses val="autoZero"/>
        <c:crossBetween val="midCat"/>
      </c:valAx>
      <c:valAx>
        <c:axId val="1970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6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'SJ1600'!$B$6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048554531262463"/>
                  <c:y val="-0.7540064206850176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'SJ1600'!$B$8:$B$24</c:f>
              <c:numCache>
                <c:formatCode>General</c:formatCode>
                <c:ptCount val="17"/>
                <c:pt idx="0">
                  <c:v>74.189499999999995</c:v>
                </c:pt>
                <c:pt idx="1">
                  <c:v>75.264851756200187</c:v>
                </c:pt>
                <c:pt idx="2">
                  <c:v>72.402037543296814</c:v>
                </c:pt>
                <c:pt idx="3">
                  <c:v>69.530004847273233</c:v>
                </c:pt>
                <c:pt idx="4">
                  <c:v>66.522502380371094</c:v>
                </c:pt>
                <c:pt idx="5">
                  <c:v>64.542894156679566</c:v>
                </c:pt>
                <c:pt idx="6">
                  <c:v>62.1447996963864</c:v>
                </c:pt>
                <c:pt idx="7">
                  <c:v>59.316324698974228</c:v>
                </c:pt>
                <c:pt idx="8">
                  <c:v>56.104395921670033</c:v>
                </c:pt>
                <c:pt idx="9">
                  <c:v>52.566224032892791</c:v>
                </c:pt>
                <c:pt idx="10">
                  <c:v>48.689533367205797</c:v>
                </c:pt>
                <c:pt idx="11">
                  <c:v>44.281558581777631</c:v>
                </c:pt>
                <c:pt idx="12">
                  <c:v>38.826808214344624</c:v>
                </c:pt>
                <c:pt idx="13">
                  <c:v>33.30647149818742</c:v>
                </c:pt>
                <c:pt idx="14">
                  <c:v>25.850056449280373</c:v>
                </c:pt>
                <c:pt idx="15">
                  <c:v>15.418237131286332</c:v>
                </c:pt>
                <c:pt idx="16">
                  <c:v>0.59540953151940812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7-4855-B43B-DCDC9D144833}"/>
            </c:ext>
          </c:extLst>
        </c:ser>
        <c:ser>
          <c:idx val="1"/>
          <c:order val="1"/>
          <c:tx>
            <c:strRef>
              <c:f>'SJ1600'!$C$6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'SJ1600'!$C$8:$C$24</c:f>
              <c:numCache>
                <c:formatCode>General</c:formatCode>
                <c:ptCount val="17"/>
                <c:pt idx="0">
                  <c:v>74.588899999999995</c:v>
                </c:pt>
                <c:pt idx="1">
                  <c:v>74.013067544498426</c:v>
                </c:pt>
                <c:pt idx="2">
                  <c:v>73.074789146118164</c:v>
                </c:pt>
                <c:pt idx="3">
                  <c:v>70.548055145092007</c:v>
                </c:pt>
                <c:pt idx="4">
                  <c:v>66.524600136718746</c:v>
                </c:pt>
                <c:pt idx="5">
                  <c:v>64.056648154006282</c:v>
                </c:pt>
                <c:pt idx="6">
                  <c:v>61.454371952859312</c:v>
                </c:pt>
                <c:pt idx="7">
                  <c:v>58.765321590335205</c:v>
                </c:pt>
                <c:pt idx="8">
                  <c:v>55.965349187279969</c:v>
                </c:pt>
                <c:pt idx="9">
                  <c:v>52.929864160327881</c:v>
                </c:pt>
                <c:pt idx="10">
                  <c:v>49.405088453900689</c:v>
                </c:pt>
                <c:pt idx="11">
                  <c:v>44.979311772206756</c:v>
                </c:pt>
                <c:pt idx="12">
                  <c:v>39.054146811241253</c:v>
                </c:pt>
                <c:pt idx="13">
                  <c:v>32.973448263978526</c:v>
                </c:pt>
                <c:pt idx="14">
                  <c:v>25.061513736959853</c:v>
                </c:pt>
                <c:pt idx="15">
                  <c:v>14.757716142636696</c:v>
                </c:pt>
                <c:pt idx="16">
                  <c:v>1.4004552958036811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7-4855-B43B-DCDC9D14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2992"/>
        <c:axId val="197053384"/>
      </c:scatterChart>
      <c:valAx>
        <c:axId val="1970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3384"/>
        <c:crosses val="autoZero"/>
        <c:crossBetween val="midCat"/>
      </c:valAx>
      <c:valAx>
        <c:axId val="1970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'SJ1600'!$E$6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'SJ1600'!$E$8:$E$24</c:f>
              <c:numCache>
                <c:formatCode>General</c:formatCode>
                <c:ptCount val="17"/>
                <c:pt idx="0">
                  <c:v>0.95089100000000004</c:v>
                </c:pt>
                <c:pt idx="1">
                  <c:v>0.96954839280838379</c:v>
                </c:pt>
                <c:pt idx="2">
                  <c:v>1.0055940387050628</c:v>
                </c:pt>
                <c:pt idx="3">
                  <c:v>1.0478750835007609</c:v>
                </c:pt>
                <c:pt idx="4">
                  <c:v>1.0981148261474611</c:v>
                </c:pt>
                <c:pt idx="5">
                  <c:v>1.1280432927280262</c:v>
                </c:pt>
                <c:pt idx="6">
                  <c:v>1.1600306236328803</c:v>
                </c:pt>
                <c:pt idx="7">
                  <c:v>1.1928560792843916</c:v>
                </c:pt>
                <c:pt idx="8">
                  <c:v>1.2246909990209403</c:v>
                </c:pt>
                <c:pt idx="9">
                  <c:v>1.2532871878713738</c:v>
                </c:pt>
                <c:pt idx="10">
                  <c:v>1.2762948495035431</c:v>
                </c:pt>
                <c:pt idx="11">
                  <c:v>1.2917100653469031</c:v>
                </c:pt>
                <c:pt idx="12">
                  <c:v>1.2984518198891841</c:v>
                </c:pt>
                <c:pt idx="13">
                  <c:v>1.2979990641851682</c:v>
                </c:pt>
                <c:pt idx="14">
                  <c:v>1.2938882781849594</c:v>
                </c:pt>
                <c:pt idx="15">
                  <c:v>1.2884347085039352</c:v>
                </c:pt>
                <c:pt idx="16">
                  <c:v>1.285352737545657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E8-46E3-8A08-66D9A3DE3C73}"/>
            </c:ext>
          </c:extLst>
        </c:ser>
        <c:ser>
          <c:idx val="0"/>
          <c:order val="1"/>
          <c:tx>
            <c:strRef>
              <c:f>'SJ1600'!$F$6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'SJ1600'!$F$8:$F$24</c:f>
              <c:numCache>
                <c:formatCode>General</c:formatCode>
                <c:ptCount val="17"/>
                <c:pt idx="0">
                  <c:v>0.94923440000000003</c:v>
                </c:pt>
                <c:pt idx="1">
                  <c:v>0.97474044329891207</c:v>
                </c:pt>
                <c:pt idx="2">
                  <c:v>1.0028036539733887</c:v>
                </c:pt>
                <c:pt idx="3">
                  <c:v>1.0436525082139969</c:v>
                </c:pt>
                <c:pt idx="4">
                  <c:v>1.0981061716796874</c:v>
                </c:pt>
                <c:pt idx="5">
                  <c:v>1.1300601826766397</c:v>
                </c:pt>
                <c:pt idx="6">
                  <c:v>1.1628944460854906</c:v>
                </c:pt>
                <c:pt idx="7">
                  <c:v>1.1951416669588009</c:v>
                </c:pt>
                <c:pt idx="8">
                  <c:v>1.22526798605464</c:v>
                </c:pt>
                <c:pt idx="9">
                  <c:v>1.251779273371818</c:v>
                </c:pt>
                <c:pt idx="10">
                  <c:v>1.2733274216851236</c:v>
                </c:pt>
                <c:pt idx="11">
                  <c:v>1.288816640080551</c:v>
                </c:pt>
                <c:pt idx="12">
                  <c:v>1.2975097474905426</c:v>
                </c:pt>
                <c:pt idx="13">
                  <c:v>1.2993814040370204</c:v>
                </c:pt>
                <c:pt idx="14">
                  <c:v>1.2971602033484793</c:v>
                </c:pt>
                <c:pt idx="15">
                  <c:v>1.2911758860863443</c:v>
                </c:pt>
                <c:pt idx="16">
                  <c:v>1.2820154407089164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E8-46E3-8A08-66D9A3DE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6720"/>
        <c:axId val="197047112"/>
      </c:scatterChart>
      <c:valAx>
        <c:axId val="1970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47112"/>
        <c:crosses val="autoZero"/>
        <c:crossBetween val="midCat"/>
      </c:valAx>
      <c:valAx>
        <c:axId val="1970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6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'SJ2000'!$B$6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3693266634001E-2"/>
                  <c:y val="-0.3578506973818355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'SJ2000'!$B$8:$B$24</c:f>
              <c:numCache>
                <c:formatCode>General</c:formatCode>
                <c:ptCount val="17"/>
                <c:pt idx="0">
                  <c:v>60.569699999999997</c:v>
                </c:pt>
                <c:pt idx="1">
                  <c:v>58.977993277641623</c:v>
                </c:pt>
                <c:pt idx="2">
                  <c:v>57.238098569335371</c:v>
                </c:pt>
                <c:pt idx="3">
                  <c:v>55.613391063632221</c:v>
                </c:pt>
                <c:pt idx="4">
                  <c:v>53.298795469400297</c:v>
                </c:pt>
                <c:pt idx="5">
                  <c:v>51.595351404131364</c:v>
                </c:pt>
                <c:pt idx="6">
                  <c:v>49.237442511082975</c:v>
                </c:pt>
                <c:pt idx="7">
                  <c:v>46.057338062209645</c:v>
                </c:pt>
                <c:pt idx="8">
                  <c:v>41.92222360857599</c:v>
                </c:pt>
                <c:pt idx="9">
                  <c:v>38.738424956156649</c:v>
                </c:pt>
                <c:pt idx="10">
                  <c:v>35.132837958395548</c:v>
                </c:pt>
                <c:pt idx="11">
                  <c:v>31.124915384889761</c:v>
                </c:pt>
                <c:pt idx="12">
                  <c:v>26.757301988768148</c:v>
                </c:pt>
                <c:pt idx="13">
                  <c:v>19.996184050132413</c:v>
                </c:pt>
                <c:pt idx="14">
                  <c:v>12.969555435501647</c:v>
                </c:pt>
                <c:pt idx="15">
                  <c:v>6.1702853655188505</c:v>
                </c:pt>
                <c:pt idx="16">
                  <c:v>0.28869627518665197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89-4657-ACF5-09C4D7996F34}"/>
            </c:ext>
          </c:extLst>
        </c:ser>
        <c:ser>
          <c:idx val="1"/>
          <c:order val="1"/>
          <c:tx>
            <c:strRef>
              <c:f>'SJ2000'!$C$6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'SJ2000'!$C$8:$C$24</c:f>
              <c:numCache>
                <c:formatCode>General</c:formatCode>
                <c:ptCount val="17"/>
                <c:pt idx="0">
                  <c:v>60.526389999999999</c:v>
                </c:pt>
                <c:pt idx="1">
                  <c:v>59.133679942921191</c:v>
                </c:pt>
                <c:pt idx="2">
                  <c:v>57.109128941484499</c:v>
                </c:pt>
                <c:pt idx="3">
                  <c:v>55.507740413972357</c:v>
                </c:pt>
                <c:pt idx="4">
                  <c:v>53.356610674854068</c:v>
                </c:pt>
                <c:pt idx="5">
                  <c:v>51.68787087418292</c:v>
                </c:pt>
                <c:pt idx="6">
                  <c:v>49.320783665034966</c:v>
                </c:pt>
                <c:pt idx="7">
                  <c:v>46.094819123530662</c:v>
                </c:pt>
                <c:pt idx="8">
                  <c:v>41.898709157440045</c:v>
                </c:pt>
                <c:pt idx="9">
                  <c:v>38.68166010814484</c:v>
                </c:pt>
                <c:pt idx="10">
                  <c:v>35.056888045124467</c:v>
                </c:pt>
                <c:pt idx="11">
                  <c:v>31.050259323102779</c:v>
                </c:pt>
                <c:pt idx="12">
                  <c:v>26.70758414776239</c:v>
                </c:pt>
                <c:pt idx="13">
                  <c:v>20.018146725466806</c:v>
                </c:pt>
                <c:pt idx="14">
                  <c:v>13.071979054435474</c:v>
                </c:pt>
                <c:pt idx="15">
                  <c:v>6.2802868033961659</c:v>
                </c:pt>
                <c:pt idx="16">
                  <c:v>0.18687399837165231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89-4657-ACF5-09C4D799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7504"/>
        <c:axId val="197048288"/>
      </c:scatterChart>
      <c:valAx>
        <c:axId val="1970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48288"/>
        <c:crosses val="autoZero"/>
        <c:crossBetween val="midCat"/>
      </c:valAx>
      <c:valAx>
        <c:axId val="1970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7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'SJ2000'!$E$6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'SJ2000'!$E$8:$E$24</c:f>
              <c:numCache>
                <c:formatCode>General</c:formatCode>
                <c:ptCount val="17"/>
                <c:pt idx="0">
                  <c:v>0.74104099999999995</c:v>
                </c:pt>
                <c:pt idx="1">
                  <c:v>0.76521613511441355</c:v>
                </c:pt>
                <c:pt idx="2">
                  <c:v>0.90549791909383093</c:v>
                </c:pt>
                <c:pt idx="3">
                  <c:v>1.0335573696315974</c:v>
                </c:pt>
                <c:pt idx="4">
                  <c:v>1.1316004461448628</c:v>
                </c:pt>
                <c:pt idx="5">
                  <c:v>1.1630740898811935</c:v>
                </c:pt>
                <c:pt idx="6">
                  <c:v>1.1815966329155236</c:v>
                </c:pt>
                <c:pt idx="7">
                  <c:v>1.182062538686921</c:v>
                </c:pt>
                <c:pt idx="8">
                  <c:v>1.1593691051647976</c:v>
                </c:pt>
                <c:pt idx="9">
                  <c:v>1.1310545295433254</c:v>
                </c:pt>
                <c:pt idx="10">
                  <c:v>1.0918455719024296</c:v>
                </c:pt>
                <c:pt idx="11">
                  <c:v>1.0428133917204629</c:v>
                </c:pt>
                <c:pt idx="12">
                  <c:v>0.9864876175081605</c:v>
                </c:pt>
                <c:pt idx="13">
                  <c:v>0.90212166545451211</c:v>
                </c:pt>
                <c:pt idx="14">
                  <c:v>0.83437616634360623</c:v>
                </c:pt>
                <c:pt idx="15">
                  <c:v>0.81882548216523077</c:v>
                </c:pt>
                <c:pt idx="16">
                  <c:v>0.90820879284870415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15-432B-A3BA-067E4D1A4FCE}"/>
            </c:ext>
          </c:extLst>
        </c:ser>
        <c:ser>
          <c:idx val="0"/>
          <c:order val="1"/>
          <c:tx>
            <c:strRef>
              <c:f>'SJ2000'!$F$6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'SJ2000'!$F$8:$F$24</c:f>
              <c:numCache>
                <c:formatCode>General</c:formatCode>
                <c:ptCount val="17"/>
                <c:pt idx="0">
                  <c:v>0.73328839999999995</c:v>
                </c:pt>
                <c:pt idx="1">
                  <c:v>0.79308508389322574</c:v>
                </c:pt>
                <c:pt idx="2">
                  <c:v>0.88241112331760119</c:v>
                </c:pt>
                <c:pt idx="3">
                  <c:v>1.0146437094562175</c:v>
                </c:pt>
                <c:pt idx="4">
                  <c:v>1.1419462855382376</c:v>
                </c:pt>
                <c:pt idx="5">
                  <c:v>1.1796310394105669</c:v>
                </c:pt>
                <c:pt idx="6">
                  <c:v>1.1965092364942826</c:v>
                </c:pt>
                <c:pt idx="7">
                  <c:v>1.1887643253239144</c:v>
                </c:pt>
                <c:pt idx="8">
                  <c:v>1.1551505358848</c:v>
                </c:pt>
                <c:pt idx="9">
                  <c:v>1.1208826875438453</c:v>
                </c:pt>
                <c:pt idx="10">
                  <c:v>1.0782381584527889</c:v>
                </c:pt>
                <c:pt idx="11">
                  <c:v>1.0294361820186095</c:v>
                </c:pt>
                <c:pt idx="12">
                  <c:v>0.97757302523398693</c:v>
                </c:pt>
                <c:pt idx="13">
                  <c:v>0.90603607936216779</c:v>
                </c:pt>
                <c:pt idx="14">
                  <c:v>0.85269119897296441</c:v>
                </c:pt>
                <c:pt idx="15">
                  <c:v>0.83849447402619148</c:v>
                </c:pt>
                <c:pt idx="16">
                  <c:v>0.88995738995118501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15-432B-A3BA-067E4D1A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0248"/>
        <c:axId val="197050640"/>
      </c:scatterChart>
      <c:valAx>
        <c:axId val="1970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0640"/>
        <c:crosses val="autoZero"/>
        <c:crossBetween val="midCat"/>
      </c:valAx>
      <c:valAx>
        <c:axId val="1970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0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'SJ2800'!$B$6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3693266634001E-2"/>
                  <c:y val="-0.3578506973818355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'SJ2800'!$B$8:$B$24</c:f>
              <c:numCache>
                <c:formatCode>General</c:formatCode>
                <c:ptCount val="17"/>
                <c:pt idx="0">
                  <c:v>57.744599999999998</c:v>
                </c:pt>
                <c:pt idx="1">
                  <c:v>59.754944381645039</c:v>
                </c:pt>
                <c:pt idx="2">
                  <c:v>62.463407263458834</c:v>
                </c:pt>
                <c:pt idx="3">
                  <c:v>62.647179698634666</c:v>
                </c:pt>
                <c:pt idx="4">
                  <c:v>60.005275097253516</c:v>
                </c:pt>
                <c:pt idx="5">
                  <c:v>58.337288522867638</c:v>
                </c:pt>
                <c:pt idx="6">
                  <c:v>56.389037613007879</c:v>
                </c:pt>
                <c:pt idx="7">
                  <c:v>54.19216747734388</c:v>
                </c:pt>
                <c:pt idx="8">
                  <c:v>51.759413399999985</c:v>
                </c:pt>
                <c:pt idx="9">
                  <c:v>49.016564691840877</c:v>
                </c:pt>
                <c:pt idx="10">
                  <c:v>45.987532704992773</c:v>
                </c:pt>
                <c:pt idx="11">
                  <c:v>42.623480455645151</c:v>
                </c:pt>
                <c:pt idx="12">
                  <c:v>38.863986129125891</c:v>
                </c:pt>
                <c:pt idx="13">
                  <c:v>31.22159231599133</c:v>
                </c:pt>
                <c:pt idx="14">
                  <c:v>22.000780461541751</c:v>
                </c:pt>
                <c:pt idx="15">
                  <c:v>11.37060873411815</c:v>
                </c:pt>
                <c:pt idx="16">
                  <c:v>0.22229224827140115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3C-43CD-8FF9-90D52DCD2897}"/>
            </c:ext>
          </c:extLst>
        </c:ser>
        <c:ser>
          <c:idx val="1"/>
          <c:order val="1"/>
          <c:tx>
            <c:strRef>
              <c:f>'SJ2800'!$C$6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'SJ2800'!$C$8:$C$24</c:f>
              <c:numCache>
                <c:formatCode>General</c:formatCode>
                <c:ptCount val="17"/>
                <c:pt idx="0">
                  <c:v>57.539709999999999</c:v>
                </c:pt>
                <c:pt idx="1">
                  <c:v>60.381591821378933</c:v>
                </c:pt>
                <c:pt idx="2">
                  <c:v>62.16105951357325</c:v>
                </c:pt>
                <c:pt idx="3">
                  <c:v>62.123169074266194</c:v>
                </c:pt>
                <c:pt idx="4">
                  <c:v>59.93500116499829</c:v>
                </c:pt>
                <c:pt idx="5">
                  <c:v>58.45885835060988</c:v>
                </c:pt>
                <c:pt idx="6">
                  <c:v>56.641059187788564</c:v>
                </c:pt>
                <c:pt idx="7">
                  <c:v>54.487910560732693</c:v>
                </c:pt>
                <c:pt idx="8">
                  <c:v>52.006268589999998</c:v>
                </c:pt>
                <c:pt idx="9">
                  <c:v>49.132330659278324</c:v>
                </c:pt>
                <c:pt idx="10">
                  <c:v>45.924594825216609</c:v>
                </c:pt>
                <c:pt idx="11">
                  <c:v>42.383111097947413</c:v>
                </c:pt>
                <c:pt idx="12">
                  <c:v>38.502390502356725</c:v>
                </c:pt>
                <c:pt idx="13">
                  <c:v>30.919682063826642</c:v>
                </c:pt>
                <c:pt idx="14">
                  <c:v>22.141086624740929</c:v>
                </c:pt>
                <c:pt idx="15">
                  <c:v>11.931987848537744</c:v>
                </c:pt>
                <c:pt idx="16">
                  <c:v>-6.9616061168702004E-2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3C-43CD-8FF9-90D52DCD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1424"/>
        <c:axId val="197051816"/>
      </c:scatterChart>
      <c:valAx>
        <c:axId val="1970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1816"/>
        <c:crosses val="autoZero"/>
        <c:crossBetween val="midCat"/>
      </c:valAx>
      <c:valAx>
        <c:axId val="19705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1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'SJ2800'!$E$6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'SJ2800'!$E$8:$E$24</c:f>
              <c:numCache>
                <c:formatCode>General</c:formatCode>
                <c:ptCount val="17"/>
                <c:pt idx="0">
                  <c:v>1.1231199999999999</c:v>
                </c:pt>
                <c:pt idx="1">
                  <c:v>1.2384217599513927</c:v>
                </c:pt>
                <c:pt idx="2">
                  <c:v>1.4196196790316695</c:v>
                </c:pt>
                <c:pt idx="3">
                  <c:v>1.5327373228554391</c:v>
                </c:pt>
                <c:pt idx="4">
                  <c:v>1.5874884671565126</c:v>
                </c:pt>
                <c:pt idx="5">
                  <c:v>1.6050488225830588</c:v>
                </c:pt>
                <c:pt idx="6">
                  <c:v>1.6251802240987465</c:v>
                </c:pt>
                <c:pt idx="7">
                  <c:v>1.6499820894359667</c:v>
                </c:pt>
                <c:pt idx="8">
                  <c:v>1.6804058200000012</c:v>
                </c:pt>
                <c:pt idx="9">
                  <c:v>1.7170798518172852</c:v>
                </c:pt>
                <c:pt idx="10">
                  <c:v>1.7578242746995736</c:v>
                </c:pt>
                <c:pt idx="11">
                  <c:v>1.8000840579454245</c:v>
                </c:pt>
                <c:pt idx="12">
                  <c:v>1.8406840314576733</c:v>
                </c:pt>
                <c:pt idx="13">
                  <c:v>1.8979996952702702</c:v>
                </c:pt>
                <c:pt idx="14">
                  <c:v>1.9312025637162122</c:v>
                </c:pt>
                <c:pt idx="15">
                  <c:v>1.9521210905329269</c:v>
                </c:pt>
                <c:pt idx="16">
                  <c:v>2.0135325887034057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E-40BF-B36C-8C6D24C84F76}"/>
            </c:ext>
          </c:extLst>
        </c:ser>
        <c:ser>
          <c:idx val="0"/>
          <c:order val="1"/>
          <c:tx>
            <c:strRef>
              <c:f>'SJ2800'!$F$6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'SJ2800'!$F$8:$F$24</c:f>
              <c:numCache>
                <c:formatCode>General</c:formatCode>
                <c:ptCount val="17"/>
                <c:pt idx="0">
                  <c:v>1.112031</c:v>
                </c:pt>
                <c:pt idx="1">
                  <c:v>1.2723362370445397</c:v>
                </c:pt>
                <c:pt idx="2">
                  <c:v>1.403256097433311</c:v>
                </c:pt>
                <c:pt idx="3">
                  <c:v>1.504377089243043</c:v>
                </c:pt>
                <c:pt idx="4">
                  <c:v>1.5836847521932838</c:v>
                </c:pt>
                <c:pt idx="5">
                  <c:v>1.6116278071885215</c:v>
                </c:pt>
                <c:pt idx="6">
                  <c:v>1.6388193143450107</c:v>
                </c:pt>
                <c:pt idx="7">
                  <c:v>1.6659873648144863</c:v>
                </c:pt>
                <c:pt idx="8">
                  <c:v>1.6937651744999997</c:v>
                </c:pt>
                <c:pt idx="9">
                  <c:v>1.7233444713248627</c:v>
                </c:pt>
                <c:pt idx="10">
                  <c:v>1.7544172085132752</c:v>
                </c:pt>
                <c:pt idx="11">
                  <c:v>1.7870741612493446</c:v>
                </c:pt>
                <c:pt idx="12">
                  <c:v>1.8211131717672868</c:v>
                </c:pt>
                <c:pt idx="13">
                  <c:v>1.8816588820907931</c:v>
                </c:pt>
                <c:pt idx="14">
                  <c:v>1.9387946886651459</c:v>
                </c:pt>
                <c:pt idx="15">
                  <c:v>1.9825018424182201</c:v>
                </c:pt>
                <c:pt idx="16">
                  <c:v>1.9977324970919619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9E-40BF-B36C-8C6D24C8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1392"/>
        <c:axId val="195802568"/>
      </c:scatterChart>
      <c:valAx>
        <c:axId val="1958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2568"/>
        <c:crosses val="autoZero"/>
        <c:crossBetween val="midCat"/>
      </c:valAx>
      <c:valAx>
        <c:axId val="1958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1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'SJ3300'!$B$6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'SJ3300'!$B$8:$B$24</c:f>
              <c:numCache>
                <c:formatCode>General</c:formatCode>
                <c:ptCount val="17"/>
                <c:pt idx="0">
                  <c:v>73.343100000000007</c:v>
                </c:pt>
                <c:pt idx="1">
                  <c:v>75.377265739142643</c:v>
                </c:pt>
                <c:pt idx="2">
                  <c:v>75.530623626226784</c:v>
                </c:pt>
                <c:pt idx="3">
                  <c:v>74.449925325774004</c:v>
                </c:pt>
                <c:pt idx="4">
                  <c:v>72.509093647856716</c:v>
                </c:pt>
                <c:pt idx="5">
                  <c:v>70.618063289740206</c:v>
                </c:pt>
                <c:pt idx="6">
                  <c:v>68.335329102655351</c:v>
                </c:pt>
                <c:pt idx="7">
                  <c:v>65.610144990741659</c:v>
                </c:pt>
                <c:pt idx="8">
                  <c:v>62.357694174175421</c:v>
                </c:pt>
                <c:pt idx="9">
                  <c:v>59.010787325043296</c:v>
                </c:pt>
                <c:pt idx="10">
                  <c:v>55.100373770206829</c:v>
                </c:pt>
                <c:pt idx="11">
                  <c:v>50.542185796068992</c:v>
                </c:pt>
                <c:pt idx="12">
                  <c:v>45.253793750000021</c:v>
                </c:pt>
                <c:pt idx="13">
                  <c:v>36.583210124868451</c:v>
                </c:pt>
                <c:pt idx="14">
                  <c:v>26.207819107210639</c:v>
                </c:pt>
                <c:pt idx="15">
                  <c:v>14.036176428814301</c:v>
                </c:pt>
                <c:pt idx="16">
                  <c:v>7.1263718843169954E-2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6B-43F6-A9F9-29DD437C1A1C}"/>
            </c:ext>
          </c:extLst>
        </c:ser>
        <c:ser>
          <c:idx val="1"/>
          <c:order val="1"/>
          <c:tx>
            <c:strRef>
              <c:f>'SJ3300'!$C$6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6B-43F6-A9F9-29DD437C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5120"/>
        <c:axId val="195803744"/>
      </c:scatterChart>
      <c:valAx>
        <c:axId val="1957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3744"/>
        <c:crosses val="autoZero"/>
        <c:crossBetween val="midCat"/>
      </c:valAx>
      <c:valAx>
        <c:axId val="1958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5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'SD900'!$E$6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'SD900'!$E$8:$E$24</c:f>
              <c:numCache>
                <c:formatCode>General</c:formatCode>
                <c:ptCount val="17"/>
                <c:pt idx="0">
                  <c:v>0.119405</c:v>
                </c:pt>
                <c:pt idx="1">
                  <c:v>0.14217653323436882</c:v>
                </c:pt>
                <c:pt idx="2">
                  <c:v>0.15935476277454491</c:v>
                </c:pt>
                <c:pt idx="3">
                  <c:v>0.17126776195127549</c:v>
                </c:pt>
                <c:pt idx="4">
                  <c:v>0.178197662802974</c:v>
                </c:pt>
                <c:pt idx="5">
                  <c:v>0.17974367844713632</c:v>
                </c:pt>
                <c:pt idx="6">
                  <c:v>0.18041458804995519</c:v>
                </c:pt>
                <c:pt idx="7">
                  <c:v>0.18024054867146438</c:v>
                </c:pt>
                <c:pt idx="8">
                  <c:v>0.17925254733062734</c:v>
                </c:pt>
                <c:pt idx="9">
                  <c:v>0.17777112943030351</c:v>
                </c:pt>
                <c:pt idx="10">
                  <c:v>0.17572655084056132</c:v>
                </c:pt>
                <c:pt idx="11">
                  <c:v>0.17313595385849376</c:v>
                </c:pt>
                <c:pt idx="12">
                  <c:v>0.17001380552960005</c:v>
                </c:pt>
                <c:pt idx="13">
                  <c:v>0.1655802549823174</c:v>
                </c:pt>
                <c:pt idx="14">
                  <c:v>0.16040487185161484</c:v>
                </c:pt>
                <c:pt idx="15">
                  <c:v>0.15448202882989093</c:v>
                </c:pt>
                <c:pt idx="16">
                  <c:v>0.14778792734374999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3-4821-900C-3BA6C23BC181}"/>
            </c:ext>
          </c:extLst>
        </c:ser>
        <c:ser>
          <c:idx val="0"/>
          <c:order val="1"/>
          <c:tx>
            <c:strRef>
              <c:f>'SD900'!$F$6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'SD900'!$F$8:$F$24</c:f>
              <c:numCache>
                <c:formatCode>General</c:formatCode>
                <c:ptCount val="17"/>
                <c:pt idx="0">
                  <c:v>0.1194124</c:v>
                </c:pt>
                <c:pt idx="1">
                  <c:v>0.14215115444488938</c:v>
                </c:pt>
                <c:pt idx="2">
                  <c:v>0.15937254909548437</c:v>
                </c:pt>
                <c:pt idx="3">
                  <c:v>0.17128696407729793</c:v>
                </c:pt>
                <c:pt idx="4">
                  <c:v>0.17819269301541377</c:v>
                </c:pt>
                <c:pt idx="5">
                  <c:v>0.17973149313303077</c:v>
                </c:pt>
                <c:pt idx="6">
                  <c:v>0.18040069572494208</c:v>
                </c:pt>
                <c:pt idx="7">
                  <c:v>0.18023058717945342</c:v>
                </c:pt>
                <c:pt idx="8">
                  <c:v>0.1792504803464019</c:v>
                </c:pt>
                <c:pt idx="9">
                  <c:v>0.17777670224097053</c:v>
                </c:pt>
                <c:pt idx="10">
                  <c:v>0.17573799039283788</c:v>
                </c:pt>
                <c:pt idx="11">
                  <c:v>0.17314919385344216</c:v>
                </c:pt>
                <c:pt idx="12">
                  <c:v>0.17002328962047994</c:v>
                </c:pt>
                <c:pt idx="13">
                  <c:v>0.1655782514342827</c:v>
                </c:pt>
                <c:pt idx="14">
                  <c:v>0.16038905726183686</c:v>
                </c:pt>
                <c:pt idx="15">
                  <c:v>0.15446363983736716</c:v>
                </c:pt>
                <c:pt idx="16">
                  <c:v>0.14780323179999999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63-4821-900C-3BA6C23BC181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'SD900'!$F$31:$F$32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'SD900'!$I$31:$I$32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63-4821-900C-3BA6C23BC181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'SD900'!$F$33:$F$34</c:f>
              <c:numCache>
                <c:formatCode>General</c:formatCode>
                <c:ptCount val="2"/>
                <c:pt idx="0">
                  <c:v>950</c:v>
                </c:pt>
                <c:pt idx="1">
                  <c:v>950</c:v>
                </c:pt>
              </c:numCache>
            </c:numRef>
          </c:xVal>
          <c:yVal>
            <c:numRef>
              <c:f>'SD900'!$I$33:$I$34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63-4821-900C-3BA6C23BC181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'SD900'!$F$35:$F$36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'SD900'!$I$35:$I$36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63-4821-900C-3BA6C23B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5600"/>
        <c:axId val="161257168"/>
      </c:scatterChart>
      <c:valAx>
        <c:axId val="1612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7168"/>
        <c:crosses val="autoZero"/>
        <c:crossBetween val="midCat"/>
      </c:valAx>
      <c:valAx>
        <c:axId val="1612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5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'SJ3300'!$E$6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'SJ3300'!$E$8:$E$24</c:f>
              <c:numCache>
                <c:formatCode>General</c:formatCode>
                <c:ptCount val="17"/>
                <c:pt idx="0">
                  <c:v>0.90889299999999995</c:v>
                </c:pt>
                <c:pt idx="1">
                  <c:v>1.1812581958794519</c:v>
                </c:pt>
                <c:pt idx="2">
                  <c:v>1.4329010171628991</c:v>
                </c:pt>
                <c:pt idx="3">
                  <c:v>1.6716381971309349</c:v>
                </c:pt>
                <c:pt idx="4">
                  <c:v>1.9003754456397699</c:v>
                </c:pt>
                <c:pt idx="5">
                  <c:v>2.0622542872014473</c:v>
                </c:pt>
                <c:pt idx="6">
                  <c:v>2.2165219479049987</c:v>
                </c:pt>
                <c:pt idx="7">
                  <c:v>2.3608162912099933</c:v>
                </c:pt>
                <c:pt idx="8">
                  <c:v>2.4922112597365502</c:v>
                </c:pt>
                <c:pt idx="9">
                  <c:v>2.5935743506585358</c:v>
                </c:pt>
                <c:pt idx="10">
                  <c:v>2.6803494392415632</c:v>
                </c:pt>
                <c:pt idx="11">
                  <c:v>2.7502234512800094</c:v>
                </c:pt>
                <c:pt idx="12">
                  <c:v>2.8009673749999999</c:v>
                </c:pt>
                <c:pt idx="13">
                  <c:v>2.8358810105821433</c:v>
                </c:pt>
                <c:pt idx="14">
                  <c:v>2.8256754406053064</c:v>
                </c:pt>
                <c:pt idx="15">
                  <c:v>2.7673245931772876</c:v>
                </c:pt>
                <c:pt idx="16">
                  <c:v>2.6597820326433066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28-494C-BC2C-9D4864381142}"/>
            </c:ext>
          </c:extLst>
        </c:ser>
        <c:ser>
          <c:idx val="0"/>
          <c:order val="1"/>
          <c:tx>
            <c:strRef>
              <c:f>'SJ3300'!$F$6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28-494C-BC2C-9D486438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9432"/>
        <c:axId val="195800216"/>
      </c:scatterChart>
      <c:valAx>
        <c:axId val="19579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0216"/>
        <c:crosses val="autoZero"/>
        <c:crossBetween val="midCat"/>
      </c:valAx>
      <c:valAx>
        <c:axId val="1958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9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'SJ4200'!$B$6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3693266634001E-2"/>
                  <c:y val="-0.3578506973818355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'SJ4200'!$B$8:$B$24</c:f>
              <c:numCache>
                <c:formatCode>General</c:formatCode>
                <c:ptCount val="17"/>
                <c:pt idx="0">
                  <c:v>70.898899999999998</c:v>
                </c:pt>
                <c:pt idx="1">
                  <c:v>69.688652248652119</c:v>
                </c:pt>
                <c:pt idx="2">
                  <c:v>70.327124906738177</c:v>
                </c:pt>
                <c:pt idx="3">
                  <c:v>70.879701572706892</c:v>
                </c:pt>
                <c:pt idx="4">
                  <c:v>70.381520878128256</c:v>
                </c:pt>
                <c:pt idx="5">
                  <c:v>69.395168778842248</c:v>
                </c:pt>
                <c:pt idx="6">
                  <c:v>67.860155090884874</c:v>
                </c:pt>
                <c:pt idx="7">
                  <c:v>65.776588875778458</c:v>
                </c:pt>
                <c:pt idx="8">
                  <c:v>63.149493751990562</c:v>
                </c:pt>
                <c:pt idx="9">
                  <c:v>60.031181118900633</c:v>
                </c:pt>
                <c:pt idx="10">
                  <c:v>56.369911792832077</c:v>
                </c:pt>
                <c:pt idx="11">
                  <c:v>52.134075181246835</c:v>
                </c:pt>
                <c:pt idx="12">
                  <c:v>47.27535683466504</c:v>
                </c:pt>
                <c:pt idx="13">
                  <c:v>38.443568846496845</c:v>
                </c:pt>
                <c:pt idx="14">
                  <c:v>27.753806825472395</c:v>
                </c:pt>
                <c:pt idx="15">
                  <c:v>15.039440275284846</c:v>
                </c:pt>
                <c:pt idx="16">
                  <c:v>0.35157689076100951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F5-4A41-B620-9B8B2EEA586E}"/>
            </c:ext>
          </c:extLst>
        </c:ser>
        <c:ser>
          <c:idx val="1"/>
          <c:order val="1"/>
          <c:tx>
            <c:strRef>
              <c:f>'SJ4200'!$C$6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'SJ4200'!$C$8:$C$24</c:f>
              <c:numCache>
                <c:formatCode>General</c:formatCode>
                <c:ptCount val="17"/>
                <c:pt idx="0">
                  <c:v>70.781949999999995</c:v>
                </c:pt>
                <c:pt idx="1">
                  <c:v>69.957270721573408</c:v>
                </c:pt>
                <c:pt idx="2">
                  <c:v>70.326545328360396</c:v>
                </c:pt>
                <c:pt idx="3">
                  <c:v>70.686693535785778</c:v>
                </c:pt>
                <c:pt idx="4">
                  <c:v>70.235202210106266</c:v>
                </c:pt>
                <c:pt idx="5">
                  <c:v>69.349802216262916</c:v>
                </c:pt>
                <c:pt idx="6">
                  <c:v>67.920259626879542</c:v>
                </c:pt>
                <c:pt idx="7">
                  <c:v>65.909480479907145</c:v>
                </c:pt>
                <c:pt idx="8">
                  <c:v>63.299128088439325</c:v>
                </c:pt>
                <c:pt idx="9">
                  <c:v>60.137863592467269</c:v>
                </c:pt>
                <c:pt idx="10">
                  <c:v>56.388599050042572</c:v>
                </c:pt>
                <c:pt idx="11">
                  <c:v>52.049210689147358</c:v>
                </c:pt>
                <c:pt idx="12">
                  <c:v>47.110159626981961</c:v>
                </c:pt>
                <c:pt idx="13">
                  <c:v>38.284355313587177</c:v>
                </c:pt>
                <c:pt idx="14">
                  <c:v>27.796478506488029</c:v>
                </c:pt>
                <c:pt idx="15">
                  <c:v>15.298653205392469</c:v>
                </c:pt>
                <c:pt idx="16">
                  <c:v>0.22522439286464646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F5-4A41-B620-9B8B2EEA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7272"/>
        <c:axId val="195802176"/>
      </c:scatterChart>
      <c:valAx>
        <c:axId val="19580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2176"/>
        <c:crosses val="autoZero"/>
        <c:crossBetween val="midCat"/>
      </c:valAx>
      <c:valAx>
        <c:axId val="1958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7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'SJ4200'!$E$6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'SJ4200'!$E$8:$E$24</c:f>
              <c:numCache>
                <c:formatCode>General</c:formatCode>
                <c:ptCount val="17"/>
                <c:pt idx="0">
                  <c:v>1.2612099999999999</c:v>
                </c:pt>
                <c:pt idx="1">
                  <c:v>1.4595834673370522</c:v>
                </c:pt>
                <c:pt idx="2">
                  <c:v>1.6687687542601675</c:v>
                </c:pt>
                <c:pt idx="3">
                  <c:v>1.9052122630161912</c:v>
                </c:pt>
                <c:pt idx="4">
                  <c:v>2.1607954016691577</c:v>
                </c:pt>
                <c:pt idx="5">
                  <c:v>2.3178323554941214</c:v>
                </c:pt>
                <c:pt idx="6">
                  <c:v>2.4714146069574565</c:v>
                </c:pt>
                <c:pt idx="7">
                  <c:v>2.6182821990536298</c:v>
                </c:pt>
                <c:pt idx="8">
                  <c:v>2.7562302636285665</c:v>
                </c:pt>
                <c:pt idx="9">
                  <c:v>2.8822630714565021</c:v>
                </c:pt>
                <c:pt idx="10">
                  <c:v>2.9985096772172581</c:v>
                </c:pt>
                <c:pt idx="11">
                  <c:v>3.1054218622875793</c:v>
                </c:pt>
                <c:pt idx="12">
                  <c:v>3.2034282601331459</c:v>
                </c:pt>
                <c:pt idx="13">
                  <c:v>3.3353669252934388</c:v>
                </c:pt>
                <c:pt idx="14">
                  <c:v>3.4335543072523009</c:v>
                </c:pt>
                <c:pt idx="15">
                  <c:v>3.4653035240552335</c:v>
                </c:pt>
                <c:pt idx="16">
                  <c:v>3.3627401951376505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50-463F-BF78-50B154B3886B}"/>
            </c:ext>
          </c:extLst>
        </c:ser>
        <c:ser>
          <c:idx val="0"/>
          <c:order val="1"/>
          <c:tx>
            <c:strRef>
              <c:f>'SJ4200'!$F$6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'SJ4200'!$F$8:$F$24</c:f>
              <c:numCache>
                <c:formatCode>General</c:formatCode>
                <c:ptCount val="17"/>
                <c:pt idx="0">
                  <c:v>1.2682869999999999</c:v>
                </c:pt>
                <c:pt idx="1">
                  <c:v>1.4433301882742668</c:v>
                </c:pt>
                <c:pt idx="2">
                  <c:v>1.6688043396157715</c:v>
                </c:pt>
                <c:pt idx="3">
                  <c:v>1.9168915058745211</c:v>
                </c:pt>
                <c:pt idx="4">
                  <c:v>2.1696496304092041</c:v>
                </c:pt>
                <c:pt idx="5">
                  <c:v>2.3205782025386519</c:v>
                </c:pt>
                <c:pt idx="6">
                  <c:v>2.4677786800163006</c:v>
                </c:pt>
                <c:pt idx="7">
                  <c:v>2.6102422263446869</c:v>
                </c:pt>
                <c:pt idx="8">
                  <c:v>2.7471774880165585</c:v>
                </c:pt>
                <c:pt idx="9">
                  <c:v>2.8758096133033715</c:v>
                </c:pt>
                <c:pt idx="10">
                  <c:v>2.9973811423808732</c:v>
                </c:pt>
                <c:pt idx="11">
                  <c:v>3.1105596555134225</c:v>
                </c:pt>
                <c:pt idx="12">
                  <c:v>3.213427534493376</c:v>
                </c:pt>
                <c:pt idx="13">
                  <c:v>3.3450053662879728</c:v>
                </c:pt>
                <c:pt idx="14">
                  <c:v>3.4309784784239388</c:v>
                </c:pt>
                <c:pt idx="15">
                  <c:v>3.4496269858768871</c:v>
                </c:pt>
                <c:pt idx="16">
                  <c:v>3.3703961341925508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0-463F-BF78-50B154B3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4136"/>
        <c:axId val="195798648"/>
      </c:scatterChart>
      <c:valAx>
        <c:axId val="1958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98648"/>
        <c:crosses val="autoZero"/>
        <c:crossBetween val="midCat"/>
      </c:valAx>
      <c:valAx>
        <c:axId val="19579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4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'SJ5500'!$B$6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'SJ5500'!$B$8:$B$24</c:f>
              <c:numCache>
                <c:formatCode>General</c:formatCode>
                <c:ptCount val="17"/>
                <c:pt idx="0">
                  <c:v>74.000500000000002</c:v>
                </c:pt>
                <c:pt idx="1">
                  <c:v>67.040727788671873</c:v>
                </c:pt>
                <c:pt idx="2">
                  <c:v>62.055908884375</c:v>
                </c:pt>
                <c:pt idx="3">
                  <c:v>58.179442800390632</c:v>
                </c:pt>
                <c:pt idx="4">
                  <c:v>54.646111275000003</c:v>
                </c:pt>
                <c:pt idx="5">
                  <c:v>52.576786015333376</c:v>
                </c:pt>
                <c:pt idx="6">
                  <c:v>50.304949884061884</c:v>
                </c:pt>
                <c:pt idx="7">
                  <c:v>47.739217318120076</c:v>
                </c:pt>
                <c:pt idx="8">
                  <c:v>44.797971259065008</c:v>
                </c:pt>
                <c:pt idx="9">
                  <c:v>41.962405177016969</c:v>
                </c:pt>
                <c:pt idx="10">
                  <c:v>38.768307971236879</c:v>
                </c:pt>
                <c:pt idx="11">
                  <c:v>35.182622245459001</c:v>
                </c:pt>
                <c:pt idx="12">
                  <c:v>31.177298154840017</c:v>
                </c:pt>
                <c:pt idx="13">
                  <c:v>24.851387438861899</c:v>
                </c:pt>
                <c:pt idx="14">
                  <c:v>17.619907290625036</c:v>
                </c:pt>
                <c:pt idx="15">
                  <c:v>9.4555878586556688</c:v>
                </c:pt>
                <c:pt idx="16">
                  <c:v>0.35006534944002965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7-4B25-A2A8-004CE775D441}"/>
            </c:ext>
          </c:extLst>
        </c:ser>
        <c:ser>
          <c:idx val="1"/>
          <c:order val="1"/>
          <c:tx>
            <c:strRef>
              <c:f>'SJ5500'!$C$6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07-4B25-A2A8-004CE775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0608"/>
        <c:axId val="195804528"/>
      </c:scatterChart>
      <c:valAx>
        <c:axId val="1958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4528"/>
        <c:crosses val="autoZero"/>
        <c:crossBetween val="midCat"/>
      </c:valAx>
      <c:valAx>
        <c:axId val="195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0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'SJ5500'!$E$6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'SJ5500'!$E$8:$E$24</c:f>
              <c:numCache>
                <c:formatCode>General</c:formatCode>
                <c:ptCount val="17"/>
                <c:pt idx="0">
                  <c:v>1.8423099999999999</c:v>
                </c:pt>
                <c:pt idx="1">
                  <c:v>1.861116885456543</c:v>
                </c:pt>
                <c:pt idx="2">
                  <c:v>1.9559897279296874</c:v>
                </c:pt>
                <c:pt idx="3">
                  <c:v>2.0937796843237302</c:v>
                </c:pt>
                <c:pt idx="4">
                  <c:v>2.2459561318749999</c:v>
                </c:pt>
                <c:pt idx="5">
                  <c:v>2.3279501909416864</c:v>
                </c:pt>
                <c:pt idx="6">
                  <c:v>2.4033913303047929</c:v>
                </c:pt>
                <c:pt idx="7">
                  <c:v>2.4692109107232292</c:v>
                </c:pt>
                <c:pt idx="8">
                  <c:v>2.5227852733916869</c:v>
                </c:pt>
                <c:pt idx="9">
                  <c:v>2.5569260087285026</c:v>
                </c:pt>
                <c:pt idx="10">
                  <c:v>2.5796609786304181</c:v>
                </c:pt>
                <c:pt idx="11">
                  <c:v>2.5901472334196476</c:v>
                </c:pt>
                <c:pt idx="12">
                  <c:v>2.5877699302270001</c:v>
                </c:pt>
                <c:pt idx="13">
                  <c:v>2.5623056280347924</c:v>
                </c:pt>
                <c:pt idx="14">
                  <c:v>2.5108219929296878</c:v>
                </c:pt>
                <c:pt idx="15">
                  <c:v>2.4338722882488559</c:v>
                </c:pt>
                <c:pt idx="16">
                  <c:v>2.3328709967519989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D-4EF1-A059-01F982C14C10}"/>
            </c:ext>
          </c:extLst>
        </c:ser>
        <c:ser>
          <c:idx val="0"/>
          <c:order val="1"/>
          <c:tx>
            <c:strRef>
              <c:f>'SJ5500'!$F$6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D-4EF1-A059-01F982C1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5904"/>
        <c:axId val="195801000"/>
      </c:scatterChart>
      <c:valAx>
        <c:axId val="1957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1000"/>
        <c:crosses val="autoZero"/>
        <c:crossBetween val="midCat"/>
      </c:valAx>
      <c:valAx>
        <c:axId val="1958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5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'SJ6200'!$B$6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'SJ6200'!$B$8:$B$24</c:f>
              <c:numCache>
                <c:formatCode>General</c:formatCode>
                <c:ptCount val="17"/>
                <c:pt idx="0">
                  <c:v>77.111999999999995</c:v>
                </c:pt>
                <c:pt idx="1">
                  <c:v>73.499575105996797</c:v>
                </c:pt>
                <c:pt idx="2">
                  <c:v>70.261900421836799</c:v>
                </c:pt>
                <c:pt idx="3">
                  <c:v>66.766007863756798</c:v>
                </c:pt>
                <c:pt idx="4">
                  <c:v>62.354093824204789</c:v>
                </c:pt>
                <c:pt idx="5">
                  <c:v>59.397689803084553</c:v>
                </c:pt>
                <c:pt idx="6">
                  <c:v>55.870606650716638</c:v>
                </c:pt>
                <c:pt idx="7">
                  <c:v>51.652098939398847</c:v>
                </c:pt>
                <c:pt idx="8">
                  <c:v>46.613472133061762</c:v>
                </c:pt>
                <c:pt idx="9">
                  <c:v>43.091941138661717</c:v>
                </c:pt>
                <c:pt idx="10">
                  <c:v>39.184030911426539</c:v>
                </c:pt>
                <c:pt idx="11">
                  <c:v>34.855594769574346</c:v>
                </c:pt>
                <c:pt idx="12">
                  <c:v>30.070946217140051</c:v>
                </c:pt>
                <c:pt idx="13">
                  <c:v>23.892626981992311</c:v>
                </c:pt>
                <c:pt idx="14">
                  <c:v>16.9873319339248</c:v>
                </c:pt>
                <c:pt idx="15">
                  <c:v>9.2904227073994203</c:v>
                </c:pt>
                <c:pt idx="16">
                  <c:v>0.73378480393254186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A-4C6D-8AD6-7A105B7865B7}"/>
            </c:ext>
          </c:extLst>
        </c:ser>
        <c:ser>
          <c:idx val="1"/>
          <c:order val="1"/>
          <c:tx>
            <c:strRef>
              <c:f>'SJ6200'!$C$6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A-4C6D-8AD6-7A105B78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6296"/>
        <c:axId val="195805704"/>
      </c:scatterChart>
      <c:valAx>
        <c:axId val="19579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5704"/>
        <c:crosses val="autoZero"/>
        <c:crossBetween val="midCat"/>
      </c:valAx>
      <c:valAx>
        <c:axId val="1958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6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'SJ6200'!$E$6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'SJ6200'!$E$8:$E$24</c:f>
              <c:numCache>
                <c:formatCode>General</c:formatCode>
                <c:ptCount val="17"/>
                <c:pt idx="0">
                  <c:v>2.6448800000000001</c:v>
                </c:pt>
                <c:pt idx="1">
                  <c:v>2.8324514416639999</c:v>
                </c:pt>
                <c:pt idx="2">
                  <c:v>3.0037666634239999</c:v>
                </c:pt>
                <c:pt idx="3">
                  <c:v>3.2292889571839996</c:v>
                </c:pt>
                <c:pt idx="4">
                  <c:v>3.4538209571839995</c:v>
                </c:pt>
                <c:pt idx="5">
                  <c:v>3.5361828288080597</c:v>
                </c:pt>
                <c:pt idx="6">
                  <c:v>3.5726723113959937</c:v>
                </c:pt>
                <c:pt idx="7">
                  <c:v>3.5531120427100475</c:v>
                </c:pt>
                <c:pt idx="8">
                  <c:v>3.4755251147605604</c:v>
                </c:pt>
                <c:pt idx="9">
                  <c:v>3.4034266949911203</c:v>
                </c:pt>
                <c:pt idx="10">
                  <c:v>3.3176901123046907</c:v>
                </c:pt>
                <c:pt idx="11">
                  <c:v>3.2251757994061503</c:v>
                </c:pt>
                <c:pt idx="12">
                  <c:v>3.1352502714589932</c:v>
                </c:pt>
                <c:pt idx="13">
                  <c:v>3.0502757332555603</c:v>
                </c:pt>
                <c:pt idx="14">
                  <c:v>3.0094445087839965</c:v>
                </c:pt>
                <c:pt idx="15">
                  <c:v>3.0429899823828066</c:v>
                </c:pt>
                <c:pt idx="16">
                  <c:v>3.1877639372989961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8-459B-95CA-E09F1E8BA0FB}"/>
            </c:ext>
          </c:extLst>
        </c:ser>
        <c:ser>
          <c:idx val="0"/>
          <c:order val="1"/>
          <c:tx>
            <c:strRef>
              <c:f>'SJ6200'!$F$6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8-459B-95CA-E09F1E8BA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6488"/>
        <c:axId val="195806880"/>
      </c:scatterChart>
      <c:valAx>
        <c:axId val="19580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6880"/>
        <c:crosses val="autoZero"/>
        <c:crossBetween val="midCat"/>
      </c:valAx>
      <c:valAx>
        <c:axId val="1958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6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'SJ7500'!$B$6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'SJ7500'!$B$8:$B$24</c:f>
              <c:numCache>
                <c:formatCode>General</c:formatCode>
                <c:ptCount val="17"/>
                <c:pt idx="0">
                  <c:v>75.519300000000001</c:v>
                </c:pt>
                <c:pt idx="1">
                  <c:v>71.824815083274359</c:v>
                </c:pt>
                <c:pt idx="2">
                  <c:v>67.979587223827139</c:v>
                </c:pt>
                <c:pt idx="3">
                  <c:v>63.268560327425611</c:v>
                </c:pt>
                <c:pt idx="4">
                  <c:v>57.194627392733999</c:v>
                </c:pt>
                <c:pt idx="5">
                  <c:v>54.087888508214405</c:v>
                </c:pt>
                <c:pt idx="6">
                  <c:v>50.665249463918734</c:v>
                </c:pt>
                <c:pt idx="7">
                  <c:v>46.92435468536479</c:v>
                </c:pt>
                <c:pt idx="8">
                  <c:v>42.870287690942121</c:v>
                </c:pt>
                <c:pt idx="9">
                  <c:v>39.608876252817083</c:v>
                </c:pt>
                <c:pt idx="10">
                  <c:v>36.184090962095596</c:v>
                </c:pt>
                <c:pt idx="11">
                  <c:v>32.606552492983212</c:v>
                </c:pt>
                <c:pt idx="12">
                  <c:v>28.889299999999995</c:v>
                </c:pt>
                <c:pt idx="13">
                  <c:v>21.961528143610593</c:v>
                </c:pt>
                <c:pt idx="14">
                  <c:v>14.746626560307128</c:v>
                </c:pt>
                <c:pt idx="15">
                  <c:v>7.3759214564618318</c:v>
                </c:pt>
                <c:pt idx="16">
                  <c:v>5.2246752139666341E-3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0C-49C2-A549-3D6CBD952091}"/>
            </c:ext>
          </c:extLst>
        </c:ser>
        <c:ser>
          <c:idx val="1"/>
          <c:order val="1"/>
          <c:tx>
            <c:strRef>
              <c:f>'SJ7500'!$C$6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0C-49C2-A549-3D6CBD95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9040"/>
        <c:axId val="195797472"/>
      </c:scatterChart>
      <c:valAx>
        <c:axId val="1957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97472"/>
        <c:crosses val="autoZero"/>
        <c:crossBetween val="midCat"/>
      </c:valAx>
      <c:valAx>
        <c:axId val="1957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9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'SJ7500'!$E$6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'SJ7500'!$E$8:$E$24</c:f>
              <c:numCache>
                <c:formatCode>General</c:formatCode>
                <c:ptCount val="17"/>
                <c:pt idx="0">
                  <c:v>3.1561400000000002</c:v>
                </c:pt>
                <c:pt idx="1">
                  <c:v>3.4518840823215857</c:v>
                </c:pt>
                <c:pt idx="2">
                  <c:v>3.6451148514441161</c:v>
                </c:pt>
                <c:pt idx="3">
                  <c:v>3.7321399819399788</c:v>
                </c:pt>
                <c:pt idx="4">
                  <c:v>3.7188921034958602</c:v>
                </c:pt>
                <c:pt idx="5">
                  <c:v>3.6859158381014803</c:v>
                </c:pt>
                <c:pt idx="6">
                  <c:v>3.6389495047706424</c:v>
                </c:pt>
                <c:pt idx="7">
                  <c:v>3.5801034665889269</c:v>
                </c:pt>
                <c:pt idx="8">
                  <c:v>3.5118166080137163</c:v>
                </c:pt>
                <c:pt idx="9">
                  <c:v>3.4556690489030046</c:v>
                </c:pt>
                <c:pt idx="10">
                  <c:v>3.3970253504692796</c:v>
                </c:pt>
                <c:pt idx="11">
                  <c:v>3.3373079278851483</c:v>
                </c:pt>
                <c:pt idx="12">
                  <c:v>3.2780459999999998</c:v>
                </c:pt>
                <c:pt idx="13">
                  <c:v>3.1786551959034721</c:v>
                </c:pt>
                <c:pt idx="14">
                  <c:v>3.0961106345533165</c:v>
                </c:pt>
                <c:pt idx="15">
                  <c:v>3.0416231238786171</c:v>
                </c:pt>
                <c:pt idx="16">
                  <c:v>3.0274847938350602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5-4214-A991-9AA646A23765}"/>
            </c:ext>
          </c:extLst>
        </c:ser>
        <c:ser>
          <c:idx val="0"/>
          <c:order val="1"/>
          <c:tx>
            <c:strRef>
              <c:f>'SJ7500'!$F$6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5-4214-A991-9AA646A2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8256"/>
        <c:axId val="195810800"/>
      </c:scatterChart>
      <c:valAx>
        <c:axId val="1957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10800"/>
        <c:crosses val="autoZero"/>
        <c:crossBetween val="midCat"/>
      </c:valAx>
      <c:valAx>
        <c:axId val="1958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8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'SJ10000'!$B$6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'SJ10000'!$B$8:$B$24</c:f>
              <c:numCache>
                <c:formatCode>General</c:formatCode>
                <c:ptCount val="17"/>
                <c:pt idx="0">
                  <c:v>73.498599999999996</c:v>
                </c:pt>
                <c:pt idx="1">
                  <c:v>72.620562962483589</c:v>
                </c:pt>
                <c:pt idx="2">
                  <c:v>70.601207407569731</c:v>
                </c:pt>
                <c:pt idx="3">
                  <c:v>67.1188977032606</c:v>
                </c:pt>
                <c:pt idx="4">
                  <c:v>62.16983810535136</c:v>
                </c:pt>
                <c:pt idx="5">
                  <c:v>59.147842710154514</c:v>
                </c:pt>
                <c:pt idx="6">
                  <c:v>55.825192546999574</c:v>
                </c:pt>
                <c:pt idx="7">
                  <c:v>52.232896448132408</c:v>
                </c:pt>
                <c:pt idx="8">
                  <c:v>48.396392273830088</c:v>
                </c:pt>
                <c:pt idx="9">
                  <c:v>44.661921644192184</c:v>
                </c:pt>
                <c:pt idx="10">
                  <c:v>40.734837377136643</c:v>
                </c:pt>
                <c:pt idx="11">
                  <c:v>36.602876653160536</c:v>
                </c:pt>
                <c:pt idx="12">
                  <c:v>32.237340936452156</c:v>
                </c:pt>
                <c:pt idx="13">
                  <c:v>25.654468368952081</c:v>
                </c:pt>
                <c:pt idx="14">
                  <c:v>18.312665646356962</c:v>
                </c:pt>
                <c:pt idx="15">
                  <c:v>9.9048350594237462</c:v>
                </c:pt>
                <c:pt idx="16">
                  <c:v>7.0270183049387924E-3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D-4880-A7BD-9F30EA2D0D00}"/>
            </c:ext>
          </c:extLst>
        </c:ser>
        <c:ser>
          <c:idx val="1"/>
          <c:order val="1"/>
          <c:tx>
            <c:strRef>
              <c:f>'SJ10000'!$C$6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AD-4880-A7BD-9F30EA2D0D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'SJ10000'!$F$31:$F$32</c:f>
              <c:numCache>
                <c:formatCode>General</c:formatCode>
                <c:ptCount val="2"/>
                <c:pt idx="0">
                  <c:v>6200</c:v>
                </c:pt>
                <c:pt idx="1">
                  <c:v>6200</c:v>
                </c:pt>
              </c:numCache>
            </c:numRef>
          </c:xVal>
          <c:yVal>
            <c:numRef>
              <c:f>'SJ10000'!$G$31:$G$32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AD-4880-A7BD-9F30EA2D0D0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'SJ10000'!$F$33:$F$34</c:f>
              <c:numCache>
                <c:formatCode>General</c:formatCode>
                <c:ptCount val="2"/>
                <c:pt idx="0">
                  <c:v>9350</c:v>
                </c:pt>
                <c:pt idx="1">
                  <c:v>9350</c:v>
                </c:pt>
              </c:numCache>
            </c:numRef>
          </c:xVal>
          <c:yVal>
            <c:numRef>
              <c:f>'SJ10000'!$G$33:$G$34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AD-4880-A7BD-9F30EA2D0D0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'SJ10000'!$F$35:$F$36</c:f>
              <c:numCache>
                <c:formatCode>General</c:formatCode>
                <c:ptCount val="2"/>
                <c:pt idx="0">
                  <c:v>12250</c:v>
                </c:pt>
                <c:pt idx="1">
                  <c:v>12250</c:v>
                </c:pt>
              </c:numCache>
            </c:numRef>
          </c:xVal>
          <c:yVal>
            <c:numRef>
              <c:f>'SJ10000'!$G$35:$G$36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AD-4880-A7BD-9F30EA2D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0408"/>
        <c:axId val="195807664"/>
      </c:scatterChart>
      <c:valAx>
        <c:axId val="19581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7664"/>
        <c:crosses val="autoZero"/>
        <c:crossBetween val="midCat"/>
      </c:valAx>
      <c:valAx>
        <c:axId val="1958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'SD1200'!$B$6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'SD1200'!$B$8:$B$24</c:f>
              <c:numCache>
                <c:formatCode>General</c:formatCode>
                <c:ptCount val="17"/>
                <c:pt idx="0">
                  <c:v>22.184999999999999</c:v>
                </c:pt>
                <c:pt idx="1">
                  <c:v>21.828750474612768</c:v>
                </c:pt>
                <c:pt idx="2">
                  <c:v>21.050206367465972</c:v>
                </c:pt>
                <c:pt idx="3">
                  <c:v>20.117288860947667</c:v>
                </c:pt>
                <c:pt idx="4">
                  <c:v>19.045403176025392</c:v>
                </c:pt>
                <c:pt idx="5">
                  <c:v>18.372800764386646</c:v>
                </c:pt>
                <c:pt idx="6">
                  <c:v>17.591661517117263</c:v>
                </c:pt>
                <c:pt idx="7">
                  <c:v>16.66941006216727</c:v>
                </c:pt>
                <c:pt idx="8">
                  <c:v>15.574859011536642</c:v>
                </c:pt>
                <c:pt idx="9">
                  <c:v>14.624465029776641</c:v>
                </c:pt>
                <c:pt idx="10">
                  <c:v>13.553007166445012</c:v>
                </c:pt>
                <c:pt idx="11">
                  <c:v>12.354395142673489</c:v>
                </c:pt>
                <c:pt idx="12">
                  <c:v>11.025863991511022</c:v>
                </c:pt>
                <c:pt idx="13">
                  <c:v>8.7929176624670617</c:v>
                </c:pt>
                <c:pt idx="14">
                  <c:v>6.2929398225480471</c:v>
                </c:pt>
                <c:pt idx="15">
                  <c:v>3.5723080779897813</c:v>
                </c:pt>
                <c:pt idx="16">
                  <c:v>0.70427712000502041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A-4903-BCB5-B8457EE9E72D}"/>
            </c:ext>
          </c:extLst>
        </c:ser>
        <c:ser>
          <c:idx val="1"/>
          <c:order val="1"/>
          <c:tx>
            <c:strRef>
              <c:f>'SD1200'!$C$6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'SD1200'!$C$8:$C$24</c:f>
              <c:numCache>
                <c:formatCode>General</c:formatCode>
                <c:ptCount val="17"/>
                <c:pt idx="0">
                  <c:v>22.188690000000001</c:v>
                </c:pt>
                <c:pt idx="1">
                  <c:v>21.817680307836348</c:v>
                </c:pt>
                <c:pt idx="2">
                  <c:v>21.055204534844968</c:v>
                </c:pt>
                <c:pt idx="3">
                  <c:v>20.126466194428829</c:v>
                </c:pt>
                <c:pt idx="4">
                  <c:v>19.046645122851565</c:v>
                </c:pt>
                <c:pt idx="5">
                  <c:v>18.369426093393439</c:v>
                </c:pt>
                <c:pt idx="6">
                  <c:v>17.585750589160313</c:v>
                </c:pt>
                <c:pt idx="7">
                  <c:v>16.663828428402187</c:v>
                </c:pt>
                <c:pt idx="8">
                  <c:v>15.572173529169063</c:v>
                </c:pt>
                <c:pt idx="9">
                  <c:v>14.624887563845334</c:v>
                </c:pt>
                <c:pt idx="10">
                  <c:v>13.556458002910006</c:v>
                </c:pt>
                <c:pt idx="11">
                  <c:v>12.359906974444586</c:v>
                </c:pt>
                <c:pt idx="12">
                  <c:v>11.031684110519691</c:v>
                </c:pt>
                <c:pt idx="13">
                  <c:v>8.7950659719037994</c:v>
                </c:pt>
                <c:pt idx="14">
                  <c:v>6.2878841686329139</c:v>
                </c:pt>
                <c:pt idx="15">
                  <c:v>3.5633692289006831</c:v>
                </c:pt>
                <c:pt idx="16">
                  <c:v>0.71017266612999919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A-4903-BCB5-B8457EE9E72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'SD1200'!$F$31:$F$32</c:f>
              <c:numCache>
                <c:formatCode>General</c:formatCode>
                <c:ptCount val="2"/>
                <c:pt idx="0">
                  <c:v>750</c:v>
                </c:pt>
                <c:pt idx="1">
                  <c:v>750</c:v>
                </c:pt>
              </c:numCache>
            </c:numRef>
          </c:xVal>
          <c:yVal>
            <c:numRef>
              <c:f>'SD1200'!$G$31:$G$32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DA-4903-BCB5-B8457EE9E72D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'SD1200'!$F$33:$F$34</c:f>
              <c:numCache>
                <c:formatCode>General</c:formatCode>
                <c:ptCount val="2"/>
                <c:pt idx="0">
                  <c:v>1150</c:v>
                </c:pt>
                <c:pt idx="1">
                  <c:v>1150</c:v>
                </c:pt>
              </c:numCache>
            </c:numRef>
          </c:xVal>
          <c:yVal>
            <c:numRef>
              <c:f>'SD1200'!$G$33:$G$34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DA-4903-BCB5-B8457EE9E72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'SD1200'!$F$35:$F$36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'SD1200'!$G$35:$G$36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DA-4903-BCB5-B8457EE9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3248"/>
        <c:axId val="161255992"/>
      </c:scatterChart>
      <c:valAx>
        <c:axId val="1612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5992"/>
        <c:crosses val="autoZero"/>
        <c:crossBetween val="midCat"/>
      </c:valAx>
      <c:valAx>
        <c:axId val="1612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3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'SJ10000'!$E$6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'SJ10000'!$E$8:$E$24</c:f>
              <c:numCache>
                <c:formatCode>General</c:formatCode>
                <c:ptCount val="17"/>
                <c:pt idx="0">
                  <c:v>3.3141500000000002</c:v>
                </c:pt>
                <c:pt idx="1">
                  <c:v>3.7248313876294485</c:v>
                </c:pt>
                <c:pt idx="2">
                  <c:v>3.976095659839451</c:v>
                </c:pt>
                <c:pt idx="3">
                  <c:v>4.1348201226291126</c:v>
                </c:pt>
                <c:pt idx="4">
                  <c:v>4.2435486330560197</c:v>
                </c:pt>
                <c:pt idx="5">
                  <c:v>4.2872445989123031</c:v>
                </c:pt>
                <c:pt idx="6">
                  <c:v>4.3248191100781446</c:v>
                </c:pt>
                <c:pt idx="7">
                  <c:v>4.356155094743265</c:v>
                </c:pt>
                <c:pt idx="8">
                  <c:v>4.3801627011345019</c:v>
                </c:pt>
                <c:pt idx="9">
                  <c:v>4.3941178950534665</c:v>
                </c:pt>
                <c:pt idx="10">
                  <c:v>4.39812160408494</c:v>
                </c:pt>
                <c:pt idx="11">
                  <c:v>4.3896115540429088</c:v>
                </c:pt>
                <c:pt idx="12">
                  <c:v>4.3656281307079494</c:v>
                </c:pt>
                <c:pt idx="13">
                  <c:v>4.2999675488374871</c:v>
                </c:pt>
                <c:pt idx="14">
                  <c:v>4.187957769355652</c:v>
                </c:pt>
                <c:pt idx="15">
                  <c:v>4.019295686206168</c:v>
                </c:pt>
                <c:pt idx="16">
                  <c:v>3.783484143401707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D-4F3A-854B-A357887E2B8A}"/>
            </c:ext>
          </c:extLst>
        </c:ser>
        <c:ser>
          <c:idx val="0"/>
          <c:order val="1"/>
          <c:tx>
            <c:strRef>
              <c:f>'SJ10000'!$F$6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9D-4F3A-854B-A357887E2B8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'SJ10000'!$H$31:$H$32</c:f>
              <c:numCache>
                <c:formatCode>General</c:formatCode>
                <c:ptCount val="2"/>
                <c:pt idx="0">
                  <c:v>6200</c:v>
                </c:pt>
                <c:pt idx="1">
                  <c:v>6200</c:v>
                </c:pt>
              </c:numCache>
            </c:numRef>
          </c:xVal>
          <c:yVal>
            <c:numRef>
              <c:f>'SJ10000'!$I$31:$I$32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9D-4F3A-854B-A357887E2B8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'SJ10000'!$F$33:$F$34</c:f>
              <c:numCache>
                <c:formatCode>General</c:formatCode>
                <c:ptCount val="2"/>
                <c:pt idx="0">
                  <c:v>9350</c:v>
                </c:pt>
                <c:pt idx="1">
                  <c:v>9350</c:v>
                </c:pt>
              </c:numCache>
            </c:numRef>
          </c:xVal>
          <c:yVal>
            <c:numRef>
              <c:f>'SJ10000'!$I$33:$I$34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9D-4F3A-854B-A357887E2B8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'SJ10000'!$F$35:$F$36</c:f>
              <c:numCache>
                <c:formatCode>General</c:formatCode>
                <c:ptCount val="2"/>
                <c:pt idx="0">
                  <c:v>12250</c:v>
                </c:pt>
                <c:pt idx="1">
                  <c:v>12250</c:v>
                </c:pt>
              </c:numCache>
            </c:numRef>
          </c:xVal>
          <c:yVal>
            <c:numRef>
              <c:f>'SJ10000'!$I$35:$I$36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9D-4F3A-854B-A357887E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9624"/>
        <c:axId val="195808448"/>
      </c:scatterChart>
      <c:valAx>
        <c:axId val="1958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08448"/>
        <c:crosses val="autoZero"/>
        <c:crossBetween val="midCat"/>
      </c:valAx>
      <c:valAx>
        <c:axId val="1958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538 SERIES PUMPS</a:t>
            </a:r>
            <a:endParaRPr lang="en-CA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="0" i="0" baseline="0">
                <a:effectLst/>
              </a:rPr>
              <a:t>3500[rpm]; SG=1 </a:t>
            </a:r>
            <a:endParaRPr lang="en-CA" sz="8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869726023093686E-2"/>
          <c:y val="0.10128913443830571"/>
          <c:w val="0.95239547722475926"/>
          <c:h val="0.84530785516451346"/>
        </c:manualLayout>
      </c:layout>
      <c:scatterChart>
        <c:scatterStyle val="smoothMarker"/>
        <c:varyColors val="0"/>
        <c:ser>
          <c:idx val="0"/>
          <c:order val="0"/>
          <c:tx>
            <c:v>538-1900 HEAD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538-1900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'SJ1600'!$A$12:$A$20</c:f>
              <c:numCache>
                <c:formatCode>General</c:formatCode>
                <c:ptCount val="9"/>
                <c:pt idx="0">
                  <c:v>1250</c:v>
                </c:pt>
                <c:pt idx="1">
                  <c:v>1412.5</c:v>
                </c:pt>
                <c:pt idx="2">
                  <c:v>1575</c:v>
                </c:pt>
                <c:pt idx="3">
                  <c:v>1737.5</c:v>
                </c:pt>
                <c:pt idx="4">
                  <c:v>1900</c:v>
                </c:pt>
                <c:pt idx="5">
                  <c:v>2062.5</c:v>
                </c:pt>
                <c:pt idx="6">
                  <c:v>2225</c:v>
                </c:pt>
                <c:pt idx="7">
                  <c:v>2387.5</c:v>
                </c:pt>
                <c:pt idx="8">
                  <c:v>2550</c:v>
                </c:pt>
              </c:numCache>
            </c:numRef>
          </c:xVal>
          <c:yVal>
            <c:numRef>
              <c:f>'SJ1600'!$C$12:$C$20</c:f>
              <c:numCache>
                <c:formatCode>General</c:formatCode>
                <c:ptCount val="9"/>
                <c:pt idx="0">
                  <c:v>66.524600136718746</c:v>
                </c:pt>
                <c:pt idx="1">
                  <c:v>64.056648154006282</c:v>
                </c:pt>
                <c:pt idx="2">
                  <c:v>61.454371952859312</c:v>
                </c:pt>
                <c:pt idx="3">
                  <c:v>58.765321590335205</c:v>
                </c:pt>
                <c:pt idx="4">
                  <c:v>55.965349187279969</c:v>
                </c:pt>
                <c:pt idx="5">
                  <c:v>52.929864160327881</c:v>
                </c:pt>
                <c:pt idx="6">
                  <c:v>49.405088453900689</c:v>
                </c:pt>
                <c:pt idx="7">
                  <c:v>44.979311772206756</c:v>
                </c:pt>
                <c:pt idx="8">
                  <c:v>39.054146811241253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CB-4FD9-8C4D-0D2CC7A5A1B8}"/>
            </c:ext>
          </c:extLst>
        </c:ser>
        <c:ser>
          <c:idx val="2"/>
          <c:order val="2"/>
          <c:tx>
            <c:v>538-2400 HEAD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538-2400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'SJ2000'!$A$12:$A$20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1837.5</c:v>
                </c:pt>
                <c:pt idx="2">
                  <c:v>2025</c:v>
                </c:pt>
                <c:pt idx="3">
                  <c:v>2212.5</c:v>
                </c:pt>
                <c:pt idx="4">
                  <c:v>2400</c:v>
                </c:pt>
                <c:pt idx="5">
                  <c:v>2520</c:v>
                </c:pt>
                <c:pt idx="6">
                  <c:v>2640</c:v>
                </c:pt>
                <c:pt idx="7">
                  <c:v>2760</c:v>
                </c:pt>
                <c:pt idx="8">
                  <c:v>2880</c:v>
                </c:pt>
              </c:numCache>
            </c:numRef>
          </c:xVal>
          <c:yVal>
            <c:numRef>
              <c:f>'SJ2000'!$C$12:$C$20</c:f>
              <c:numCache>
                <c:formatCode>General</c:formatCode>
                <c:ptCount val="9"/>
                <c:pt idx="0">
                  <c:v>53.356610674854068</c:v>
                </c:pt>
                <c:pt idx="1">
                  <c:v>51.68787087418292</c:v>
                </c:pt>
                <c:pt idx="2">
                  <c:v>49.320783665034966</c:v>
                </c:pt>
                <c:pt idx="3">
                  <c:v>46.094819123530662</c:v>
                </c:pt>
                <c:pt idx="4">
                  <c:v>41.898709157440045</c:v>
                </c:pt>
                <c:pt idx="5">
                  <c:v>38.68166010814484</c:v>
                </c:pt>
                <c:pt idx="6">
                  <c:v>35.056888045124467</c:v>
                </c:pt>
                <c:pt idx="7">
                  <c:v>31.050259323102779</c:v>
                </c:pt>
                <c:pt idx="8">
                  <c:v>26.70758414776239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ECB-4FD9-8C4D-0D2CC7A5A1B8}"/>
            </c:ext>
          </c:extLst>
        </c:ser>
        <c:ser>
          <c:idx val="4"/>
          <c:order val="4"/>
          <c:tx>
            <c:v>538-3000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'SJ2800'!$A$12:$A$20</c:f>
              <c:numCache>
                <c:formatCode>General</c:formatCode>
                <c:ptCount val="9"/>
                <c:pt idx="0">
                  <c:v>2150</c:v>
                </c:pt>
                <c:pt idx="1">
                  <c:v>2362.5</c:v>
                </c:pt>
                <c:pt idx="2">
                  <c:v>2575</c:v>
                </c:pt>
                <c:pt idx="3">
                  <c:v>2787.5</c:v>
                </c:pt>
                <c:pt idx="4">
                  <c:v>3000</c:v>
                </c:pt>
                <c:pt idx="5">
                  <c:v>3217.5</c:v>
                </c:pt>
                <c:pt idx="6">
                  <c:v>3435</c:v>
                </c:pt>
                <c:pt idx="7">
                  <c:v>3652.5</c:v>
                </c:pt>
                <c:pt idx="8">
                  <c:v>3870</c:v>
                </c:pt>
              </c:numCache>
            </c:numRef>
          </c:xVal>
          <c:yVal>
            <c:numRef>
              <c:f>'SJ2800'!$C$12:$C$20</c:f>
              <c:numCache>
                <c:formatCode>General</c:formatCode>
                <c:ptCount val="9"/>
                <c:pt idx="0">
                  <c:v>59.93500116499829</c:v>
                </c:pt>
                <c:pt idx="1">
                  <c:v>58.45885835060988</c:v>
                </c:pt>
                <c:pt idx="2">
                  <c:v>56.641059187788564</c:v>
                </c:pt>
                <c:pt idx="3">
                  <c:v>54.487910560732693</c:v>
                </c:pt>
                <c:pt idx="4">
                  <c:v>52.006268589999998</c:v>
                </c:pt>
                <c:pt idx="5">
                  <c:v>49.132330659278324</c:v>
                </c:pt>
                <c:pt idx="6">
                  <c:v>45.924594825216609</c:v>
                </c:pt>
                <c:pt idx="7">
                  <c:v>42.383111097947413</c:v>
                </c:pt>
                <c:pt idx="8">
                  <c:v>38.502390502356725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ECB-4FD9-8C4D-0D2CC7A5A1B8}"/>
            </c:ext>
          </c:extLst>
        </c:ser>
        <c:ser>
          <c:idx val="6"/>
          <c:order val="6"/>
          <c:tx>
            <c:v>538-3650 HEAD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538-3650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'SJ3300'!$A$12:$A$20</c:f>
              <c:numCache>
                <c:formatCode>General</c:formatCode>
                <c:ptCount val="9"/>
                <c:pt idx="0">
                  <c:v>2100</c:v>
                </c:pt>
                <c:pt idx="1">
                  <c:v>2487.5</c:v>
                </c:pt>
                <c:pt idx="2">
                  <c:v>2875</c:v>
                </c:pt>
                <c:pt idx="3">
                  <c:v>3262.5</c:v>
                </c:pt>
                <c:pt idx="4">
                  <c:v>3650</c:v>
                </c:pt>
                <c:pt idx="5">
                  <c:v>3987.5</c:v>
                </c:pt>
                <c:pt idx="6">
                  <c:v>4325</c:v>
                </c:pt>
                <c:pt idx="7">
                  <c:v>4662.5</c:v>
                </c:pt>
                <c:pt idx="8">
                  <c:v>5000</c:v>
                </c:pt>
              </c:numCache>
            </c:numRef>
          </c:xVal>
          <c:yVal>
            <c:numRef>
              <c:f>'SJ3300'!$B$12:$B$20</c:f>
              <c:numCache>
                <c:formatCode>General</c:formatCode>
                <c:ptCount val="9"/>
                <c:pt idx="0">
                  <c:v>72.509093647856716</c:v>
                </c:pt>
                <c:pt idx="1">
                  <c:v>70.618063289740206</c:v>
                </c:pt>
                <c:pt idx="2">
                  <c:v>68.335329102655351</c:v>
                </c:pt>
                <c:pt idx="3">
                  <c:v>65.610144990741659</c:v>
                </c:pt>
                <c:pt idx="4">
                  <c:v>62.357694174175421</c:v>
                </c:pt>
                <c:pt idx="5">
                  <c:v>59.010787325043296</c:v>
                </c:pt>
                <c:pt idx="6">
                  <c:v>55.100373770206829</c:v>
                </c:pt>
                <c:pt idx="7">
                  <c:v>50.542185796068992</c:v>
                </c:pt>
                <c:pt idx="8">
                  <c:v>45.253793750000021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6ECB-4FD9-8C4D-0D2CC7A5A1B8}"/>
            </c:ext>
          </c:extLst>
        </c:ser>
        <c:ser>
          <c:idx val="10"/>
          <c:order val="8"/>
          <c:tx>
            <c:v>538-5450 HEAD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538-5450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'SJ5500'!$A$12:$A$20</c:f>
              <c:numCache>
                <c:formatCode>General</c:formatCode>
                <c:ptCount val="9"/>
                <c:pt idx="0">
                  <c:v>3500</c:v>
                </c:pt>
                <c:pt idx="1">
                  <c:v>3987.5</c:v>
                </c:pt>
                <c:pt idx="2">
                  <c:v>4475</c:v>
                </c:pt>
                <c:pt idx="3">
                  <c:v>4962.5</c:v>
                </c:pt>
                <c:pt idx="4">
                  <c:v>5450</c:v>
                </c:pt>
                <c:pt idx="5">
                  <c:v>5862.5</c:v>
                </c:pt>
                <c:pt idx="6">
                  <c:v>6275</c:v>
                </c:pt>
                <c:pt idx="7">
                  <c:v>6687.5</c:v>
                </c:pt>
                <c:pt idx="8">
                  <c:v>7100</c:v>
                </c:pt>
              </c:numCache>
            </c:numRef>
          </c:xVal>
          <c:yVal>
            <c:numRef>
              <c:f>'SJ5500'!$B$12:$B$20</c:f>
              <c:numCache>
                <c:formatCode>General</c:formatCode>
                <c:ptCount val="9"/>
                <c:pt idx="0">
                  <c:v>54.646111275000003</c:v>
                </c:pt>
                <c:pt idx="1">
                  <c:v>52.576786015333376</c:v>
                </c:pt>
                <c:pt idx="2">
                  <c:v>50.304949884061884</c:v>
                </c:pt>
                <c:pt idx="3">
                  <c:v>47.739217318120076</c:v>
                </c:pt>
                <c:pt idx="4">
                  <c:v>44.797971259065008</c:v>
                </c:pt>
                <c:pt idx="5">
                  <c:v>41.962405177016969</c:v>
                </c:pt>
                <c:pt idx="6">
                  <c:v>38.768307971236879</c:v>
                </c:pt>
                <c:pt idx="7">
                  <c:v>35.182622245459001</c:v>
                </c:pt>
                <c:pt idx="8">
                  <c:v>31.177298154840017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6ECB-4FD9-8C4D-0D2CC7A5A1B8}"/>
            </c:ext>
          </c:extLst>
        </c:ser>
        <c:ser>
          <c:idx val="12"/>
          <c:order val="10"/>
          <c:tx>
            <c:v>538-7350 HEAD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538-7350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'SJ6200'!$A$12:$A$20</c:f>
              <c:numCache>
                <c:formatCode>General</c:formatCode>
                <c:ptCount val="9"/>
                <c:pt idx="0">
                  <c:v>4800</c:v>
                </c:pt>
                <c:pt idx="1">
                  <c:v>5437.5</c:v>
                </c:pt>
                <c:pt idx="2">
                  <c:v>6075</c:v>
                </c:pt>
                <c:pt idx="3">
                  <c:v>6712.5</c:v>
                </c:pt>
                <c:pt idx="4">
                  <c:v>7350</c:v>
                </c:pt>
                <c:pt idx="5">
                  <c:v>7737.5</c:v>
                </c:pt>
                <c:pt idx="6">
                  <c:v>8125</c:v>
                </c:pt>
                <c:pt idx="7">
                  <c:v>8512.5</c:v>
                </c:pt>
                <c:pt idx="8">
                  <c:v>8900</c:v>
                </c:pt>
              </c:numCache>
            </c:numRef>
          </c:xVal>
          <c:yVal>
            <c:numRef>
              <c:f>'SJ6200'!$B$12:$B$20</c:f>
              <c:numCache>
                <c:formatCode>General</c:formatCode>
                <c:ptCount val="9"/>
                <c:pt idx="0">
                  <c:v>62.354093824204789</c:v>
                </c:pt>
                <c:pt idx="1">
                  <c:v>59.397689803084553</c:v>
                </c:pt>
                <c:pt idx="2">
                  <c:v>55.870606650716638</c:v>
                </c:pt>
                <c:pt idx="3">
                  <c:v>51.652098939398847</c:v>
                </c:pt>
                <c:pt idx="4">
                  <c:v>46.613472133061762</c:v>
                </c:pt>
                <c:pt idx="5">
                  <c:v>43.091941138661717</c:v>
                </c:pt>
                <c:pt idx="6">
                  <c:v>39.184030911426539</c:v>
                </c:pt>
                <c:pt idx="7">
                  <c:v>34.855594769574346</c:v>
                </c:pt>
                <c:pt idx="8">
                  <c:v>30.070946217140051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6ECB-4FD9-8C4D-0D2CC7A5A1B8}"/>
            </c:ext>
          </c:extLst>
        </c:ser>
        <c:ser>
          <c:idx val="8"/>
          <c:order val="12"/>
          <c:tx>
            <c:v>538-8150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538-8150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'SJ7500'!$A$12:$A$20</c:f>
              <c:numCache>
                <c:formatCode>General</c:formatCode>
                <c:ptCount val="9"/>
                <c:pt idx="0">
                  <c:v>5700</c:v>
                </c:pt>
                <c:pt idx="1">
                  <c:v>6312.5</c:v>
                </c:pt>
                <c:pt idx="2">
                  <c:v>6925</c:v>
                </c:pt>
                <c:pt idx="3">
                  <c:v>7537.5</c:v>
                </c:pt>
                <c:pt idx="4">
                  <c:v>8150</c:v>
                </c:pt>
                <c:pt idx="5">
                  <c:v>8612.5</c:v>
                </c:pt>
                <c:pt idx="6">
                  <c:v>9075</c:v>
                </c:pt>
                <c:pt idx="7">
                  <c:v>9537.5</c:v>
                </c:pt>
                <c:pt idx="8">
                  <c:v>10000</c:v>
                </c:pt>
              </c:numCache>
            </c:numRef>
          </c:xVal>
          <c:yVal>
            <c:numRef>
              <c:f>'SJ7500'!$B$12:$B$20</c:f>
              <c:numCache>
                <c:formatCode>General</c:formatCode>
                <c:ptCount val="9"/>
                <c:pt idx="0">
                  <c:v>57.194627392733999</c:v>
                </c:pt>
                <c:pt idx="1">
                  <c:v>54.087888508214405</c:v>
                </c:pt>
                <c:pt idx="2">
                  <c:v>50.665249463918734</c:v>
                </c:pt>
                <c:pt idx="3">
                  <c:v>46.92435468536479</c:v>
                </c:pt>
                <c:pt idx="4">
                  <c:v>42.870287690942121</c:v>
                </c:pt>
                <c:pt idx="5">
                  <c:v>39.608876252817083</c:v>
                </c:pt>
                <c:pt idx="6">
                  <c:v>36.184090962095596</c:v>
                </c:pt>
                <c:pt idx="7">
                  <c:v>32.606552492983212</c:v>
                </c:pt>
                <c:pt idx="8">
                  <c:v>28.889299999999995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6ECB-4FD9-8C4D-0D2CC7A5A1B8}"/>
            </c:ext>
          </c:extLst>
        </c:ser>
        <c:ser>
          <c:idx val="14"/>
          <c:order val="14"/>
          <c:tx>
            <c:v>538-9350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538-9350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'SJ10000'!$A$12:$A$20</c:f>
              <c:numCache>
                <c:formatCode>General</c:formatCode>
                <c:ptCount val="9"/>
                <c:pt idx="0">
                  <c:v>6200</c:v>
                </c:pt>
                <c:pt idx="1">
                  <c:v>6987.5</c:v>
                </c:pt>
                <c:pt idx="2">
                  <c:v>7775</c:v>
                </c:pt>
                <c:pt idx="3">
                  <c:v>8562.5</c:v>
                </c:pt>
                <c:pt idx="4">
                  <c:v>9350</c:v>
                </c:pt>
                <c:pt idx="5">
                  <c:v>10075</c:v>
                </c:pt>
                <c:pt idx="6">
                  <c:v>10800</c:v>
                </c:pt>
                <c:pt idx="7">
                  <c:v>11525</c:v>
                </c:pt>
                <c:pt idx="8">
                  <c:v>12250</c:v>
                </c:pt>
              </c:numCache>
            </c:numRef>
          </c:xVal>
          <c:yVal>
            <c:numRef>
              <c:f>'SJ10000'!$B$12:$B$20</c:f>
              <c:numCache>
                <c:formatCode>General</c:formatCode>
                <c:ptCount val="9"/>
                <c:pt idx="0">
                  <c:v>62.16983810535136</c:v>
                </c:pt>
                <c:pt idx="1">
                  <c:v>59.147842710154514</c:v>
                </c:pt>
                <c:pt idx="2">
                  <c:v>55.825192546999574</c:v>
                </c:pt>
                <c:pt idx="3">
                  <c:v>52.232896448132408</c:v>
                </c:pt>
                <c:pt idx="4">
                  <c:v>48.396392273830088</c:v>
                </c:pt>
                <c:pt idx="5">
                  <c:v>44.661921644192184</c:v>
                </c:pt>
                <c:pt idx="6">
                  <c:v>40.734837377136643</c:v>
                </c:pt>
                <c:pt idx="7">
                  <c:v>36.602876653160536</c:v>
                </c:pt>
                <c:pt idx="8">
                  <c:v>32.237340936452156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6ECB-4FD9-8C4D-0D2CC7A5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0016"/>
        <c:axId val="200380120"/>
      </c:scatterChart>
      <c:scatterChart>
        <c:scatterStyle val="smoothMarker"/>
        <c:varyColors val="0"/>
        <c:ser>
          <c:idx val="1"/>
          <c:order val="1"/>
          <c:tx>
            <c:v>538-1900 EFF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538-1900</a:t>
                    </a: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'SJ1600'!$A$12:$A$20</c:f>
              <c:numCache>
                <c:formatCode>General</c:formatCode>
                <c:ptCount val="9"/>
                <c:pt idx="0">
                  <c:v>1250</c:v>
                </c:pt>
                <c:pt idx="1">
                  <c:v>1412.5</c:v>
                </c:pt>
                <c:pt idx="2">
                  <c:v>1575</c:v>
                </c:pt>
                <c:pt idx="3">
                  <c:v>1737.5</c:v>
                </c:pt>
                <c:pt idx="4">
                  <c:v>1900</c:v>
                </c:pt>
                <c:pt idx="5">
                  <c:v>2062.5</c:v>
                </c:pt>
                <c:pt idx="6">
                  <c:v>2225</c:v>
                </c:pt>
                <c:pt idx="7">
                  <c:v>2387.5</c:v>
                </c:pt>
                <c:pt idx="8">
                  <c:v>2550</c:v>
                </c:pt>
              </c:numCache>
            </c:numRef>
          </c:xVal>
          <c:yVal>
            <c:numRef>
              <c:f>'SJ1600'!$H$12:$H$20</c:f>
              <c:numCache>
                <c:formatCode>General</c:formatCode>
                <c:ptCount val="9"/>
                <c:pt idx="0">
                  <c:v>55.7</c:v>
                </c:pt>
                <c:pt idx="1">
                  <c:v>58.9</c:v>
                </c:pt>
                <c:pt idx="2">
                  <c:v>61.2</c:v>
                </c:pt>
                <c:pt idx="3">
                  <c:v>62.8</c:v>
                </c:pt>
                <c:pt idx="4">
                  <c:v>63.8</c:v>
                </c:pt>
                <c:pt idx="5">
                  <c:v>64.099999999999994</c:v>
                </c:pt>
                <c:pt idx="6">
                  <c:v>63.5</c:v>
                </c:pt>
                <c:pt idx="7">
                  <c:v>61.3</c:v>
                </c:pt>
                <c:pt idx="8">
                  <c:v>56.4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6ECB-4FD9-8C4D-0D2CC7A5A1B8}"/>
            </c:ext>
          </c:extLst>
        </c:ser>
        <c:ser>
          <c:idx val="3"/>
          <c:order val="3"/>
          <c:tx>
            <c:v>538-2400 EFF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538-2400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'SJ2000'!$A$12:$A$20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1837.5</c:v>
                </c:pt>
                <c:pt idx="2">
                  <c:v>2025</c:v>
                </c:pt>
                <c:pt idx="3">
                  <c:v>2212.5</c:v>
                </c:pt>
                <c:pt idx="4">
                  <c:v>2400</c:v>
                </c:pt>
                <c:pt idx="5">
                  <c:v>2520</c:v>
                </c:pt>
                <c:pt idx="6">
                  <c:v>2640</c:v>
                </c:pt>
                <c:pt idx="7">
                  <c:v>2760</c:v>
                </c:pt>
                <c:pt idx="8">
                  <c:v>2880</c:v>
                </c:pt>
              </c:numCache>
            </c:numRef>
          </c:xVal>
          <c:yVal>
            <c:numRef>
              <c:f>'SJ2000'!$H$12:$H$20</c:f>
              <c:numCache>
                <c:formatCode>General</c:formatCode>
                <c:ptCount val="9"/>
                <c:pt idx="0">
                  <c:v>56.7</c:v>
                </c:pt>
                <c:pt idx="1">
                  <c:v>59.2</c:v>
                </c:pt>
                <c:pt idx="2">
                  <c:v>61.4</c:v>
                </c:pt>
                <c:pt idx="3">
                  <c:v>63.1</c:v>
                </c:pt>
                <c:pt idx="4">
                  <c:v>64</c:v>
                </c:pt>
                <c:pt idx="5">
                  <c:v>63.9</c:v>
                </c:pt>
                <c:pt idx="6">
                  <c:v>63.1</c:v>
                </c:pt>
                <c:pt idx="7">
                  <c:v>61.2</c:v>
                </c:pt>
                <c:pt idx="8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6ECB-4FD9-8C4D-0D2CC7A5A1B8}"/>
            </c:ext>
          </c:extLst>
        </c:ser>
        <c:ser>
          <c:idx val="5"/>
          <c:order val="5"/>
          <c:tx>
            <c:v>538-3000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'SJ2800'!$A$12:$A$20</c:f>
              <c:numCache>
                <c:formatCode>General</c:formatCode>
                <c:ptCount val="9"/>
                <c:pt idx="0">
                  <c:v>2150</c:v>
                </c:pt>
                <c:pt idx="1">
                  <c:v>2362.5</c:v>
                </c:pt>
                <c:pt idx="2">
                  <c:v>2575</c:v>
                </c:pt>
                <c:pt idx="3">
                  <c:v>2787.5</c:v>
                </c:pt>
                <c:pt idx="4">
                  <c:v>3000</c:v>
                </c:pt>
                <c:pt idx="5">
                  <c:v>3217.5</c:v>
                </c:pt>
                <c:pt idx="6">
                  <c:v>3435</c:v>
                </c:pt>
                <c:pt idx="7">
                  <c:v>3652.5</c:v>
                </c:pt>
                <c:pt idx="8">
                  <c:v>3870</c:v>
                </c:pt>
              </c:numCache>
            </c:numRef>
          </c:xVal>
          <c:yVal>
            <c:numRef>
              <c:f>'SJ2800'!$H$12:$H$20</c:f>
              <c:numCache>
                <c:formatCode>General</c:formatCode>
                <c:ptCount val="9"/>
                <c:pt idx="0">
                  <c:v>59.8</c:v>
                </c:pt>
                <c:pt idx="1">
                  <c:v>63</c:v>
                </c:pt>
                <c:pt idx="2">
                  <c:v>65.400000000000006</c:v>
                </c:pt>
                <c:pt idx="3">
                  <c:v>67</c:v>
                </c:pt>
                <c:pt idx="4">
                  <c:v>67.7</c:v>
                </c:pt>
                <c:pt idx="5">
                  <c:v>67.400000000000006</c:v>
                </c:pt>
                <c:pt idx="6">
                  <c:v>66.099999999999994</c:v>
                </c:pt>
                <c:pt idx="7">
                  <c:v>63.7</c:v>
                </c:pt>
                <c:pt idx="8">
                  <c:v>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6ECB-4FD9-8C4D-0D2CC7A5A1B8}"/>
            </c:ext>
          </c:extLst>
        </c:ser>
        <c:ser>
          <c:idx val="7"/>
          <c:order val="7"/>
          <c:tx>
            <c:v>538-3650 EFF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538-3650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'SJ3300'!$A$12:$A$20</c:f>
              <c:numCache>
                <c:formatCode>General</c:formatCode>
                <c:ptCount val="9"/>
                <c:pt idx="0">
                  <c:v>2100</c:v>
                </c:pt>
                <c:pt idx="1">
                  <c:v>2487.5</c:v>
                </c:pt>
                <c:pt idx="2">
                  <c:v>2875</c:v>
                </c:pt>
                <c:pt idx="3">
                  <c:v>3262.5</c:v>
                </c:pt>
                <c:pt idx="4">
                  <c:v>3650</c:v>
                </c:pt>
                <c:pt idx="5">
                  <c:v>3987.5</c:v>
                </c:pt>
                <c:pt idx="6">
                  <c:v>4325</c:v>
                </c:pt>
                <c:pt idx="7">
                  <c:v>4662.5</c:v>
                </c:pt>
                <c:pt idx="8">
                  <c:v>5000</c:v>
                </c:pt>
              </c:numCache>
            </c:numRef>
          </c:xVal>
          <c:yVal>
            <c:numRef>
              <c:f>'SJ3300'!$H$12:$H$20</c:f>
              <c:numCache>
                <c:formatCode>General</c:formatCode>
                <c:ptCount val="9"/>
                <c:pt idx="0">
                  <c:v>58.9</c:v>
                </c:pt>
                <c:pt idx="1">
                  <c:v>62.6</c:v>
                </c:pt>
                <c:pt idx="2">
                  <c:v>65.2</c:v>
                </c:pt>
                <c:pt idx="3">
                  <c:v>66.7</c:v>
                </c:pt>
                <c:pt idx="4">
                  <c:v>67.2</c:v>
                </c:pt>
                <c:pt idx="5">
                  <c:v>66.7</c:v>
                </c:pt>
                <c:pt idx="6">
                  <c:v>65.400000000000006</c:v>
                </c:pt>
                <c:pt idx="7">
                  <c:v>63</c:v>
                </c:pt>
                <c:pt idx="8">
                  <c:v>59.4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6ECB-4FD9-8C4D-0D2CC7A5A1B8}"/>
            </c:ext>
          </c:extLst>
        </c:ser>
        <c:ser>
          <c:idx val="11"/>
          <c:order val="9"/>
          <c:tx>
            <c:v>538-5450 EFF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538-5450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'SJ5500'!$A$12:$A$20</c:f>
              <c:numCache>
                <c:formatCode>General</c:formatCode>
                <c:ptCount val="9"/>
                <c:pt idx="0">
                  <c:v>3500</c:v>
                </c:pt>
                <c:pt idx="1">
                  <c:v>3987.5</c:v>
                </c:pt>
                <c:pt idx="2">
                  <c:v>4475</c:v>
                </c:pt>
                <c:pt idx="3">
                  <c:v>4962.5</c:v>
                </c:pt>
                <c:pt idx="4">
                  <c:v>5450</c:v>
                </c:pt>
                <c:pt idx="5">
                  <c:v>5862.5</c:v>
                </c:pt>
                <c:pt idx="6">
                  <c:v>6275</c:v>
                </c:pt>
                <c:pt idx="7">
                  <c:v>6687.5</c:v>
                </c:pt>
                <c:pt idx="8">
                  <c:v>7100</c:v>
                </c:pt>
              </c:numCache>
            </c:numRef>
          </c:xVal>
          <c:yVal>
            <c:numRef>
              <c:f>'SJ5500'!$H$12:$H$20</c:f>
              <c:numCache>
                <c:formatCode>General</c:formatCode>
                <c:ptCount val="9"/>
                <c:pt idx="0">
                  <c:v>62.6</c:v>
                </c:pt>
                <c:pt idx="1">
                  <c:v>66.2</c:v>
                </c:pt>
                <c:pt idx="2">
                  <c:v>68.900000000000006</c:v>
                </c:pt>
                <c:pt idx="3">
                  <c:v>70.5</c:v>
                </c:pt>
                <c:pt idx="4">
                  <c:v>71.2</c:v>
                </c:pt>
                <c:pt idx="5">
                  <c:v>70.7</c:v>
                </c:pt>
                <c:pt idx="6">
                  <c:v>69.3</c:v>
                </c:pt>
                <c:pt idx="7">
                  <c:v>66.8</c:v>
                </c:pt>
                <c:pt idx="8">
                  <c:v>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1-6ECB-4FD9-8C4D-0D2CC7A5A1B8}"/>
            </c:ext>
          </c:extLst>
        </c:ser>
        <c:ser>
          <c:idx val="13"/>
          <c:order val="11"/>
          <c:tx>
            <c:v>538-7350 EFF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538-7350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'SJ6200'!$A$12:$A$20</c:f>
              <c:numCache>
                <c:formatCode>General</c:formatCode>
                <c:ptCount val="9"/>
                <c:pt idx="0">
                  <c:v>4800</c:v>
                </c:pt>
                <c:pt idx="1">
                  <c:v>5437.5</c:v>
                </c:pt>
                <c:pt idx="2">
                  <c:v>6075</c:v>
                </c:pt>
                <c:pt idx="3">
                  <c:v>6712.5</c:v>
                </c:pt>
                <c:pt idx="4">
                  <c:v>7350</c:v>
                </c:pt>
                <c:pt idx="5">
                  <c:v>7737.5</c:v>
                </c:pt>
                <c:pt idx="6">
                  <c:v>8125</c:v>
                </c:pt>
                <c:pt idx="7">
                  <c:v>8512.5</c:v>
                </c:pt>
                <c:pt idx="8">
                  <c:v>8900</c:v>
                </c:pt>
              </c:numCache>
            </c:numRef>
          </c:xVal>
          <c:yVal>
            <c:numRef>
              <c:f>'SJ6200'!$H$12:$H$20</c:f>
              <c:numCache>
                <c:formatCode>General</c:formatCode>
                <c:ptCount val="9"/>
                <c:pt idx="0">
                  <c:v>63.7</c:v>
                </c:pt>
                <c:pt idx="1">
                  <c:v>67.2</c:v>
                </c:pt>
                <c:pt idx="2">
                  <c:v>69.900000000000006</c:v>
                </c:pt>
                <c:pt idx="3">
                  <c:v>71.8</c:v>
                </c:pt>
                <c:pt idx="4">
                  <c:v>72.5</c:v>
                </c:pt>
                <c:pt idx="5">
                  <c:v>72</c:v>
                </c:pt>
                <c:pt idx="6">
                  <c:v>70.599999999999994</c:v>
                </c:pt>
                <c:pt idx="7">
                  <c:v>67.599999999999994</c:v>
                </c:pt>
                <c:pt idx="8">
                  <c:v>62.8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B-6ECB-4FD9-8C4D-0D2CC7A5A1B8}"/>
            </c:ext>
          </c:extLst>
        </c:ser>
        <c:ser>
          <c:idx val="9"/>
          <c:order val="13"/>
          <c:tx>
            <c:v>538-8150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538-8150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'SJ7500'!$A$12:$A$20</c:f>
              <c:numCache>
                <c:formatCode>General</c:formatCode>
                <c:ptCount val="9"/>
                <c:pt idx="0">
                  <c:v>5700</c:v>
                </c:pt>
                <c:pt idx="1">
                  <c:v>6312.5</c:v>
                </c:pt>
                <c:pt idx="2">
                  <c:v>6925</c:v>
                </c:pt>
                <c:pt idx="3">
                  <c:v>7537.5</c:v>
                </c:pt>
                <c:pt idx="4">
                  <c:v>8150</c:v>
                </c:pt>
                <c:pt idx="5">
                  <c:v>8612.5</c:v>
                </c:pt>
                <c:pt idx="6">
                  <c:v>9075</c:v>
                </c:pt>
                <c:pt idx="7">
                  <c:v>9537.5</c:v>
                </c:pt>
                <c:pt idx="8">
                  <c:v>10000</c:v>
                </c:pt>
              </c:numCache>
            </c:numRef>
          </c:xVal>
          <c:yVal>
            <c:numRef>
              <c:f>'SJ7500'!$H$12:$H$20</c:f>
              <c:numCache>
                <c:formatCode>General</c:formatCode>
                <c:ptCount val="9"/>
                <c:pt idx="0">
                  <c:v>64.5</c:v>
                </c:pt>
                <c:pt idx="1">
                  <c:v>68.099999999999994</c:v>
                </c:pt>
                <c:pt idx="2">
                  <c:v>70.900000000000006</c:v>
                </c:pt>
                <c:pt idx="3">
                  <c:v>72.599999999999994</c:v>
                </c:pt>
                <c:pt idx="4">
                  <c:v>73.2</c:v>
                </c:pt>
                <c:pt idx="5">
                  <c:v>72.599999999999994</c:v>
                </c:pt>
                <c:pt idx="6">
                  <c:v>71.099999999999994</c:v>
                </c:pt>
                <c:pt idx="7">
                  <c:v>68.5</c:v>
                </c:pt>
                <c:pt idx="8">
                  <c:v>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5-6ECB-4FD9-8C4D-0D2CC7A5A1B8}"/>
            </c:ext>
          </c:extLst>
        </c:ser>
        <c:ser>
          <c:idx val="15"/>
          <c:order val="15"/>
          <c:tx>
            <c:v>538-9350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6ECB-4FD9-8C4D-0D2CC7A5A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6ECB-4FD9-8C4D-0D2CC7A5A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6ECB-4FD9-8C4D-0D2CC7A5A1B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6ECB-4FD9-8C4D-0D2CC7A5A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6ECB-4FD9-8C4D-0D2CC7A5A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6ECB-4FD9-8C4D-0D2CC7A5A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6ECB-4FD9-8C4D-0D2CC7A5A1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6ECB-4FD9-8C4D-0D2CC7A5A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538-9350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6ECB-4FD9-8C4D-0D2CC7A5A1B8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'SJ10000'!$A$12:$A$20</c:f>
              <c:numCache>
                <c:formatCode>General</c:formatCode>
                <c:ptCount val="9"/>
                <c:pt idx="0">
                  <c:v>6200</c:v>
                </c:pt>
                <c:pt idx="1">
                  <c:v>6987.5</c:v>
                </c:pt>
                <c:pt idx="2">
                  <c:v>7775</c:v>
                </c:pt>
                <c:pt idx="3">
                  <c:v>8562.5</c:v>
                </c:pt>
                <c:pt idx="4">
                  <c:v>9350</c:v>
                </c:pt>
                <c:pt idx="5">
                  <c:v>10075</c:v>
                </c:pt>
                <c:pt idx="6">
                  <c:v>10800</c:v>
                </c:pt>
                <c:pt idx="7">
                  <c:v>11525</c:v>
                </c:pt>
                <c:pt idx="8">
                  <c:v>12250</c:v>
                </c:pt>
              </c:numCache>
            </c:numRef>
          </c:xVal>
          <c:yVal>
            <c:numRef>
              <c:f>'SJ10000'!$H$12:$H$20</c:f>
              <c:numCache>
                <c:formatCode>General</c:formatCode>
                <c:ptCount val="9"/>
                <c:pt idx="0">
                  <c:v>66.8</c:v>
                </c:pt>
                <c:pt idx="1">
                  <c:v>70.900000000000006</c:v>
                </c:pt>
                <c:pt idx="2">
                  <c:v>73.8</c:v>
                </c:pt>
                <c:pt idx="3">
                  <c:v>75.5</c:v>
                </c:pt>
                <c:pt idx="4">
                  <c:v>76</c:v>
                </c:pt>
                <c:pt idx="5">
                  <c:v>75.3</c:v>
                </c:pt>
                <c:pt idx="6">
                  <c:v>73.599999999999994</c:v>
                </c:pt>
                <c:pt idx="7">
                  <c:v>70.7</c:v>
                </c:pt>
                <c:pt idx="8">
                  <c:v>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F-6ECB-4FD9-8C4D-0D2CC7A5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3848"/>
        <c:axId val="200380512"/>
      </c:scatterChart>
      <c:valAx>
        <c:axId val="1958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0120"/>
        <c:crosses val="autoZero"/>
        <c:crossBetween val="midCat"/>
      </c:valAx>
      <c:valAx>
        <c:axId val="2003801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016"/>
        <c:crosses val="autoZero"/>
        <c:crossBetween val="midCat"/>
      </c:valAx>
      <c:valAx>
        <c:axId val="200373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80512"/>
        <c:crosses val="autoZero"/>
        <c:crossBetween val="midCat"/>
      </c:valAx>
      <c:valAx>
        <c:axId val="20038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3848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'SK11000'!$B$6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'SK11000'!$B$8:$B$24</c:f>
              <c:numCache>
                <c:formatCode>General</c:formatCode>
                <c:ptCount val="17"/>
                <c:pt idx="0">
                  <c:v>67.618499999999997</c:v>
                </c:pt>
                <c:pt idx="1">
                  <c:v>66.549461176314438</c:v>
                </c:pt>
                <c:pt idx="2">
                  <c:v>65.218759747781263</c:v>
                </c:pt>
                <c:pt idx="3">
                  <c:v>63.357461588220694</c:v>
                </c:pt>
                <c:pt idx="4">
                  <c:v>60.684549651499999</c:v>
                </c:pt>
                <c:pt idx="5">
                  <c:v>58.680475103999996</c:v>
                </c:pt>
                <c:pt idx="6">
                  <c:v>56.2594384995</c:v>
                </c:pt>
                <c:pt idx="7">
                  <c:v>53.363690899999995</c:v>
                </c:pt>
                <c:pt idx="8">
                  <c:v>49.934195059499999</c:v>
                </c:pt>
                <c:pt idx="9">
                  <c:v>46.975559742251953</c:v>
                </c:pt>
                <c:pt idx="10">
                  <c:v>43.656858925781243</c:v>
                </c:pt>
                <c:pt idx="11">
                  <c:v>39.951759571470696</c:v>
                </c:pt>
                <c:pt idx="12">
                  <c:v>35.833521012000006</c:v>
                </c:pt>
                <c:pt idx="13">
                  <c:v>28.82202880459387</c:v>
                </c:pt>
                <c:pt idx="14">
                  <c:v>20.726448998876954</c:v>
                </c:pt>
                <c:pt idx="15">
                  <c:v>11.451372791869263</c:v>
                </c:pt>
                <c:pt idx="16">
                  <c:v>0.89932776028124994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3-4B9F-8BEE-25972A797519}"/>
            </c:ext>
          </c:extLst>
        </c:ser>
        <c:ser>
          <c:idx val="1"/>
          <c:order val="1"/>
          <c:tx>
            <c:strRef>
              <c:f>'SK11000'!$C$6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3-4B9F-8BEE-25972A79751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'SK11000'!$F$31:$F$32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'SK11000'!$G$31:$G$32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03-4B9F-8BEE-25972A797519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'SK11000'!$F$33:$F$34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'SK11000'!$G$33:$G$34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03-4B9F-8BEE-25972A797519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'SK11000'!$F$35:$F$36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'SK11000'!$G$35:$G$36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03-4B9F-8BEE-25972A79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0904"/>
        <c:axId val="200374240"/>
      </c:scatterChart>
      <c:valAx>
        <c:axId val="20038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4240"/>
        <c:crosses val="autoZero"/>
        <c:crossBetween val="midCat"/>
      </c:valAx>
      <c:valAx>
        <c:axId val="2003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0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'SK11000'!$E$6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'SK11000'!$E$8:$E$24</c:f>
              <c:numCache>
                <c:formatCode>General</c:formatCode>
                <c:ptCount val="17"/>
                <c:pt idx="0">
                  <c:v>3.5526900000000001</c:v>
                </c:pt>
                <c:pt idx="1">
                  <c:v>3.6372890097968753</c:v>
                </c:pt>
                <c:pt idx="2">
                  <c:v>4.0183733930000001</c:v>
                </c:pt>
                <c:pt idx="3">
                  <c:v>4.5155107007343753</c:v>
                </c:pt>
                <c:pt idx="4">
                  <c:v>4.9969940780000002</c:v>
                </c:pt>
                <c:pt idx="5">
                  <c:v>5.2311555680000001</c:v>
                </c:pt>
                <c:pt idx="6">
                  <c:v>5.4238767780000003</c:v>
                </c:pt>
                <c:pt idx="7">
                  <c:v>5.5720130000000019</c:v>
                </c:pt>
                <c:pt idx="8">
                  <c:v>5.6776147580000007</c:v>
                </c:pt>
                <c:pt idx="9">
                  <c:v>5.7330662810468747</c:v>
                </c:pt>
                <c:pt idx="10">
                  <c:v>5.7735359374999993</c:v>
                </c:pt>
                <c:pt idx="11">
                  <c:v>5.8056421057343774</c:v>
                </c:pt>
                <c:pt idx="12">
                  <c:v>5.8376469680000032</c:v>
                </c:pt>
                <c:pt idx="13">
                  <c:v>5.907583134977541</c:v>
                </c:pt>
                <c:pt idx="14">
                  <c:v>6.0403325996093784</c:v>
                </c:pt>
                <c:pt idx="15">
                  <c:v>6.2845846197822262</c:v>
                </c:pt>
                <c:pt idx="16">
                  <c:v>6.697350210499998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B-4528-A5EC-B1129AD70A96}"/>
            </c:ext>
          </c:extLst>
        </c:ser>
        <c:ser>
          <c:idx val="0"/>
          <c:order val="1"/>
          <c:tx>
            <c:strRef>
              <c:f>'SK11000'!$F$6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BB-4528-A5EC-B1129AD70A9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'SK11000'!$H$31:$H$32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'SK11000'!$I$31:$I$32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BB-4528-A5EC-B1129AD70A9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'SK11000'!$F$33:$F$34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'SK11000'!$I$33:$I$34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BB-4528-A5EC-B1129AD70A9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'SK11000'!$F$35:$F$36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'SK11000'!$I$35:$I$36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BB-4528-A5EC-B1129AD7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2864"/>
        <c:axId val="200383256"/>
      </c:scatterChart>
      <c:valAx>
        <c:axId val="2003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3256"/>
        <c:crosses val="autoZero"/>
        <c:crossBetween val="midCat"/>
      </c:valAx>
      <c:valAx>
        <c:axId val="2003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2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'SK15500'!$B$6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'SK15500'!$B$8:$B$24</c:f>
              <c:numCache>
                <c:formatCode>General</c:formatCode>
                <c:ptCount val="17"/>
                <c:pt idx="0">
                  <c:v>65.971599999999995</c:v>
                </c:pt>
                <c:pt idx="1">
                  <c:v>56.720767693134341</c:v>
                </c:pt>
                <c:pt idx="2">
                  <c:v>56.086747309010242</c:v>
                </c:pt>
                <c:pt idx="3">
                  <c:v>57.496828381330531</c:v>
                </c:pt>
                <c:pt idx="4">
                  <c:v>57.547561822703102</c:v>
                </c:pt>
                <c:pt idx="5">
                  <c:v>56.678003442124499</c:v>
                </c:pt>
                <c:pt idx="6">
                  <c:v>55.18031646449996</c:v>
                </c:pt>
                <c:pt idx="7">
                  <c:v>53.067787991269938</c:v>
                </c:pt>
                <c:pt idx="8">
                  <c:v>50.363579489109398</c:v>
                </c:pt>
                <c:pt idx="9">
                  <c:v>47.431506327170126</c:v>
                </c:pt>
                <c:pt idx="10">
                  <c:v>44.007015059620599</c:v>
                </c:pt>
                <c:pt idx="11">
                  <c:v>40.029181407710212</c:v>
                </c:pt>
                <c:pt idx="12">
                  <c:v>35.381999999999891</c:v>
                </c:pt>
                <c:pt idx="13">
                  <c:v>29.34096251808586</c:v>
                </c:pt>
                <c:pt idx="14">
                  <c:v>21.930429611319539</c:v>
                </c:pt>
                <c:pt idx="15">
                  <c:v>12.655475947293837</c:v>
                </c:pt>
                <c:pt idx="16">
                  <c:v>0.8581095443604454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2B-46C6-90E9-BAFFB255F3C7}"/>
            </c:ext>
          </c:extLst>
        </c:ser>
        <c:ser>
          <c:idx val="1"/>
          <c:order val="1"/>
          <c:tx>
            <c:strRef>
              <c:f>'SK15500'!$C$6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2B-46C6-90E9-BAFFB255F3C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'SK15500'!$F$31:$F$32</c:f>
              <c:numCache>
                <c:formatCode>General</c:formatCode>
                <c:ptCount val="2"/>
                <c:pt idx="0">
                  <c:v>10500</c:v>
                </c:pt>
                <c:pt idx="1">
                  <c:v>10500</c:v>
                </c:pt>
              </c:numCache>
            </c:numRef>
          </c:xVal>
          <c:yVal>
            <c:numRef>
              <c:f>'SK15500'!$G$31:$G$32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2B-46C6-90E9-BAFFB255F3C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'SK15500'!$F$33:$F$34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'SK15500'!$G$33:$G$34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2B-46C6-90E9-BAFFB255F3C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'SK15500'!$F$35:$F$36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'SK15500'!$G$35:$G$36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2B-46C6-90E9-BAFFB255F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4432"/>
        <c:axId val="200372280"/>
      </c:scatterChart>
      <c:valAx>
        <c:axId val="2003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2280"/>
        <c:crosses val="autoZero"/>
        <c:crossBetween val="midCat"/>
      </c:valAx>
      <c:valAx>
        <c:axId val="2003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4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'SK15500'!$E$6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'SK15500'!$E$8:$E$24</c:f>
              <c:numCache>
                <c:formatCode>General</c:formatCode>
                <c:ptCount val="17"/>
                <c:pt idx="0">
                  <c:v>5.1110199999999999</c:v>
                </c:pt>
                <c:pt idx="1">
                  <c:v>5.9250301329382484</c:v>
                </c:pt>
                <c:pt idx="2">
                  <c:v>6.4419571031098908</c:v>
                </c:pt>
                <c:pt idx="3">
                  <c:v>6.8878078324934329</c:v>
                </c:pt>
                <c:pt idx="4">
                  <c:v>7.3439155061415597</c:v>
                </c:pt>
                <c:pt idx="5">
                  <c:v>7.562149999779991</c:v>
                </c:pt>
                <c:pt idx="6">
                  <c:v>7.7723839042900007</c:v>
                </c:pt>
                <c:pt idx="7">
                  <c:v>7.9658922165832156</c:v>
                </c:pt>
                <c:pt idx="8">
                  <c:v>8.1334485732196899</c:v>
                </c:pt>
                <c:pt idx="9">
                  <c:v>8.2549144403982613</c:v>
                </c:pt>
                <c:pt idx="10">
                  <c:v>8.3432519965986636</c:v>
                </c:pt>
                <c:pt idx="11">
                  <c:v>8.3951494859614613</c:v>
                </c:pt>
                <c:pt idx="12">
                  <c:v>8.4097559999999998</c:v>
                </c:pt>
                <c:pt idx="13">
                  <c:v>8.3860046550830969</c:v>
                </c:pt>
                <c:pt idx="14">
                  <c:v>8.3288713738079174</c:v>
                </c:pt>
                <c:pt idx="15">
                  <c:v>8.2527564441538352</c:v>
                </c:pt>
                <c:pt idx="16">
                  <c:v>8.1794003982444714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2-4984-A689-201CBD3A2DBA}"/>
            </c:ext>
          </c:extLst>
        </c:ser>
        <c:ser>
          <c:idx val="0"/>
          <c:order val="1"/>
          <c:tx>
            <c:strRef>
              <c:f>'SK15500'!$F$6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D2-4984-A689-201CBD3A2DB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'SK15500'!$H$31:$H$32</c:f>
              <c:numCache>
                <c:formatCode>General</c:formatCode>
                <c:ptCount val="2"/>
                <c:pt idx="0">
                  <c:v>10500</c:v>
                </c:pt>
                <c:pt idx="1">
                  <c:v>10500</c:v>
                </c:pt>
              </c:numCache>
            </c:numRef>
          </c:xVal>
          <c:yVal>
            <c:numRef>
              <c:f>'SK15500'!$I$31:$I$32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D2-4984-A689-201CBD3A2DB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'SK15500'!$F$33:$F$34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'SK15500'!$I$33:$I$34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D2-4984-A689-201CBD3A2DB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'SK15500'!$F$35:$F$36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'SK15500'!$I$35:$I$36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D2-4984-A689-201CBD3A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1296"/>
        <c:axId val="200374632"/>
      </c:scatterChart>
      <c:valAx>
        <c:axId val="2003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4632"/>
        <c:crosses val="autoZero"/>
        <c:crossBetween val="midCat"/>
      </c:valAx>
      <c:valAx>
        <c:axId val="2003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1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'SK20000'!$B$6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'SK20000'!$B$8:$B$24</c:f>
              <c:numCache>
                <c:formatCode>General</c:formatCode>
                <c:ptCount val="17"/>
                <c:pt idx="0">
                  <c:v>63.140999999999998</c:v>
                </c:pt>
                <c:pt idx="1">
                  <c:v>58.378072296291208</c:v>
                </c:pt>
                <c:pt idx="2">
                  <c:v>58.033304225568742</c:v>
                </c:pt>
                <c:pt idx="3">
                  <c:v>59.545095643670507</c:v>
                </c:pt>
                <c:pt idx="4">
                  <c:v>61.343299126200002</c:v>
                </c:pt>
                <c:pt idx="5">
                  <c:v>61.968948711932235</c:v>
                </c:pt>
                <c:pt idx="6">
                  <c:v>62.037275549943743</c:v>
                </c:pt>
                <c:pt idx="7">
                  <c:v>61.208822064513882</c:v>
                </c:pt>
                <c:pt idx="8">
                  <c:v>59.026800000000009</c:v>
                </c:pt>
                <c:pt idx="9">
                  <c:v>56.633283881412254</c:v>
                </c:pt>
                <c:pt idx="10">
                  <c:v>53.230977407098251</c:v>
                </c:pt>
                <c:pt idx="11">
                  <c:v>48.582569674118147</c:v>
                </c:pt>
                <c:pt idx="12">
                  <c:v>42.411003872643789</c:v>
                </c:pt>
                <c:pt idx="13">
                  <c:v>35.388288870731287</c:v>
                </c:pt>
                <c:pt idx="14">
                  <c:v>26.652841224318792</c:v>
                </c:pt>
                <c:pt idx="15">
                  <c:v>15.916348066406272</c:v>
                </c:pt>
                <c:pt idx="16">
                  <c:v>2.8565897499937023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0-47DF-8395-F494A8046FDC}"/>
            </c:ext>
          </c:extLst>
        </c:ser>
        <c:ser>
          <c:idx val="1"/>
          <c:order val="1"/>
          <c:tx>
            <c:strRef>
              <c:f>'SK20000'!$C$6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70-47DF-8395-F494A8046FD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'SK20000'!$F$31:$F$32</c:f>
              <c:numCache>
                <c:formatCode>General</c:formatCode>
                <c:ptCount val="2"/>
                <c:pt idx="0">
                  <c:v>13000</c:v>
                </c:pt>
                <c:pt idx="1">
                  <c:v>13000</c:v>
                </c:pt>
              </c:numCache>
            </c:numRef>
          </c:xVal>
          <c:yVal>
            <c:numRef>
              <c:f>'SK20000'!$G$31:$G$32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0-47DF-8395-F494A8046FD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'SK20000'!$F$33:$F$34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'SK20000'!$G$33:$G$34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70-47DF-8395-F494A8046FD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'SK20000'!$F$35:$F$36</c:f>
              <c:numCache>
                <c:formatCode>General</c:formatCode>
                <c:ptCount val="2"/>
                <c:pt idx="0">
                  <c:v>24500</c:v>
                </c:pt>
                <c:pt idx="1">
                  <c:v>24500</c:v>
                </c:pt>
              </c:numCache>
            </c:numRef>
          </c:xVal>
          <c:yVal>
            <c:numRef>
              <c:f>'SK20000'!$G$35:$G$36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70-47DF-8395-F494A804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4040"/>
        <c:axId val="200372672"/>
      </c:scatterChart>
      <c:valAx>
        <c:axId val="20038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2672"/>
        <c:crosses val="autoZero"/>
        <c:crossBetween val="midCat"/>
      </c:valAx>
      <c:valAx>
        <c:axId val="2003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4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'SK20000'!$E$6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'SK20000'!$E$8:$E$24</c:f>
              <c:numCache>
                <c:formatCode>General</c:formatCode>
                <c:ptCount val="17"/>
                <c:pt idx="0">
                  <c:v>5.7176999999999998</c:v>
                </c:pt>
                <c:pt idx="1">
                  <c:v>5.9443359285875674</c:v>
                </c:pt>
                <c:pt idx="2">
                  <c:v>6.7450147774959062</c:v>
                </c:pt>
                <c:pt idx="3">
                  <c:v>7.8872176424905929</c:v>
                </c:pt>
                <c:pt idx="4">
                  <c:v>9.1850089829689985</c:v>
                </c:pt>
                <c:pt idx="5">
                  <c:v>9.8882818363922524</c:v>
                </c:pt>
                <c:pt idx="6">
                  <c:v>10.558763586349031</c:v>
                </c:pt>
                <c:pt idx="7">
                  <c:v>11.165060279112858</c:v>
                </c:pt>
                <c:pt idx="8">
                  <c:v>11.671183600000001</c:v>
                </c:pt>
                <c:pt idx="9">
                  <c:v>11.92437691692213</c:v>
                </c:pt>
                <c:pt idx="10">
                  <c:v>12.106166273929322</c:v>
                </c:pt>
                <c:pt idx="11">
                  <c:v>12.202322867513491</c:v>
                </c:pt>
                <c:pt idx="12">
                  <c:v>12.196997480475533</c:v>
                </c:pt>
                <c:pt idx="13">
                  <c:v>12.092857097902593</c:v>
                </c:pt>
                <c:pt idx="14">
                  <c:v>11.880957905452155</c:v>
                </c:pt>
                <c:pt idx="15">
                  <c:v>11.546323316699224</c:v>
                </c:pt>
                <c:pt idx="16">
                  <c:v>11.07257948375878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6E-4A9E-AC90-EA42EE6DE761}"/>
            </c:ext>
          </c:extLst>
        </c:ser>
        <c:ser>
          <c:idx val="0"/>
          <c:order val="1"/>
          <c:tx>
            <c:strRef>
              <c:f>'SK20000'!$F$6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6E-4A9E-AC90-EA42EE6DE761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'SK20000'!$H$31:$H$32</c:f>
              <c:numCache>
                <c:formatCode>General</c:formatCode>
                <c:ptCount val="2"/>
                <c:pt idx="0">
                  <c:v>13000</c:v>
                </c:pt>
                <c:pt idx="1">
                  <c:v>13000</c:v>
                </c:pt>
              </c:numCache>
            </c:numRef>
          </c:xVal>
          <c:yVal>
            <c:numRef>
              <c:f>'SK20000'!$I$31:$I$32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6E-4A9E-AC90-EA42EE6DE761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'SK20000'!$F$33:$F$34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'SK20000'!$I$33:$I$34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6E-4A9E-AC90-EA42EE6DE761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'SK20000'!$F$35:$F$36</c:f>
              <c:numCache>
                <c:formatCode>General</c:formatCode>
                <c:ptCount val="2"/>
                <c:pt idx="0">
                  <c:v>24500</c:v>
                </c:pt>
                <c:pt idx="1">
                  <c:v>24500</c:v>
                </c:pt>
              </c:numCache>
            </c:numRef>
          </c:xVal>
          <c:yVal>
            <c:numRef>
              <c:f>'SK20000'!$I$35:$I$36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6E-4A9E-AC90-EA42EE6D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7376"/>
        <c:axId val="200373064"/>
      </c:scatterChart>
      <c:valAx>
        <c:axId val="2003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3064"/>
        <c:crosses val="autoZero"/>
        <c:crossBetween val="midCat"/>
      </c:valAx>
      <c:valAx>
        <c:axId val="2003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7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'SK27000'!$B$6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'SK27000'!$B$8:$B$24</c:f>
              <c:numCache>
                <c:formatCode>General</c:formatCode>
                <c:ptCount val="17"/>
                <c:pt idx="0">
                  <c:v>60.6402</c:v>
                </c:pt>
                <c:pt idx="1">
                  <c:v>58.599936539791251</c:v>
                </c:pt>
                <c:pt idx="2">
                  <c:v>56.347193847319993</c:v>
                </c:pt>
                <c:pt idx="3">
                  <c:v>53.779568093523743</c:v>
                </c:pt>
                <c:pt idx="4">
                  <c:v>51.313965098240004</c:v>
                </c:pt>
                <c:pt idx="5">
                  <c:v>49.631230485319996</c:v>
                </c:pt>
                <c:pt idx="6">
                  <c:v>48.396931999999993</c:v>
                </c:pt>
                <c:pt idx="7">
                  <c:v>47.175941238680004</c:v>
                </c:pt>
                <c:pt idx="8">
                  <c:v>44.836015285760027</c:v>
                </c:pt>
                <c:pt idx="9">
                  <c:v>42.646499644531218</c:v>
                </c:pt>
                <c:pt idx="10">
                  <c:v>39.322237115240029</c:v>
                </c:pt>
                <c:pt idx="11">
                  <c:v>34.425189368273749</c:v>
                </c:pt>
                <c:pt idx="12">
                  <c:v>27.431455992320025</c:v>
                </c:pt>
                <c:pt idx="13">
                  <c:v>22.959400751741043</c:v>
                </c:pt>
                <c:pt idx="14">
                  <c:v>17.724225756916326</c:v>
                </c:pt>
                <c:pt idx="15">
                  <c:v>11.633155855057908</c:v>
                </c:pt>
                <c:pt idx="16">
                  <c:v>4.5867278750000082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1-4F00-8924-41C9AE62EDCE}"/>
            </c:ext>
          </c:extLst>
        </c:ser>
        <c:ser>
          <c:idx val="1"/>
          <c:order val="1"/>
          <c:tx>
            <c:strRef>
              <c:f>'SK27000'!$C$6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31-4F00-8924-41C9AE62EDC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'SK27000'!$F$31:$F$32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'SK27000'!$G$31:$G$32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31-4F00-8924-41C9AE62EDC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'SK27000'!$F$33:$F$34</c:f>
              <c:numCache>
                <c:formatCode>General</c:formatCode>
                <c:ptCount val="2"/>
                <c:pt idx="0">
                  <c:v>26000</c:v>
                </c:pt>
                <c:pt idx="1">
                  <c:v>26000</c:v>
                </c:pt>
              </c:numCache>
            </c:numRef>
          </c:xVal>
          <c:yVal>
            <c:numRef>
              <c:f>'SK27000'!$G$33:$G$34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31-4F00-8924-41C9AE62EDC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'SK27000'!$F$35:$F$36</c:f>
              <c:numCache>
                <c:formatCode>General</c:formatCode>
                <c:ptCount val="2"/>
                <c:pt idx="0">
                  <c:v>32000</c:v>
                </c:pt>
                <c:pt idx="1">
                  <c:v>32000</c:v>
                </c:pt>
              </c:numCache>
            </c:numRef>
          </c:xVal>
          <c:yVal>
            <c:numRef>
              <c:f>'SK27000'!$G$35:$G$36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31-4F00-8924-41C9AE62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7768"/>
        <c:axId val="200373456"/>
      </c:scatterChart>
      <c:valAx>
        <c:axId val="20037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3456"/>
        <c:crosses val="autoZero"/>
        <c:crossBetween val="midCat"/>
      </c:valAx>
      <c:valAx>
        <c:axId val="200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7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'SK27000'!$E$6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'SK27000'!$E$8:$E$24</c:f>
              <c:numCache>
                <c:formatCode>General</c:formatCode>
                <c:ptCount val="17"/>
                <c:pt idx="0">
                  <c:v>4.8892300000000004</c:v>
                </c:pt>
                <c:pt idx="1">
                  <c:v>5.3159260432393749</c:v>
                </c:pt>
                <c:pt idx="2">
                  <c:v>6.4281420276599999</c:v>
                </c:pt>
                <c:pt idx="3">
                  <c:v>7.5322164801681266</c:v>
                </c:pt>
                <c:pt idx="4">
                  <c:v>8.4848486291200018</c:v>
                </c:pt>
                <c:pt idx="5">
                  <c:v>9.2827664566599939</c:v>
                </c:pt>
                <c:pt idx="6">
                  <c:v>10.173489999999999</c:v>
                </c:pt>
                <c:pt idx="7">
                  <c:v>11.141196411340005</c:v>
                </c:pt>
                <c:pt idx="8">
                  <c:v>11.925729258880018</c:v>
                </c:pt>
                <c:pt idx="9">
                  <c:v>12.070449912109353</c:v>
                </c:pt>
                <c:pt idx="10">
                  <c:v>11.897659007619964</c:v>
                </c:pt>
                <c:pt idx="11">
                  <c:v>11.250481041293128</c:v>
                </c:pt>
                <c:pt idx="12">
                  <c:v>9.9333435001599639</c:v>
                </c:pt>
                <c:pt idx="13">
                  <c:v>8.9508814267933587</c:v>
                </c:pt>
                <c:pt idx="14">
                  <c:v>7.7080725024268588</c:v>
                </c:pt>
                <c:pt idx="15">
                  <c:v>6.1678479688990819</c:v>
                </c:pt>
                <c:pt idx="16">
                  <c:v>4.2899884374999999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E-41A8-A45D-071698A5A1AA}"/>
            </c:ext>
          </c:extLst>
        </c:ser>
        <c:ser>
          <c:idx val="0"/>
          <c:order val="1"/>
          <c:tx>
            <c:strRef>
              <c:f>'SK27000'!$F$6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1E-41A8-A45D-071698A5A1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'SK27000'!$H$31:$H$32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'SK27000'!$I$31:$I$32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1E-41A8-A45D-071698A5A1A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'SK27000'!$F$33:$F$34</c:f>
              <c:numCache>
                <c:formatCode>General</c:formatCode>
                <c:ptCount val="2"/>
                <c:pt idx="0">
                  <c:v>26000</c:v>
                </c:pt>
                <c:pt idx="1">
                  <c:v>26000</c:v>
                </c:pt>
              </c:numCache>
            </c:numRef>
          </c:xVal>
          <c:yVal>
            <c:numRef>
              <c:f>'SK27000'!$I$33:$I$34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1E-41A8-A45D-071698A5A1A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'SK27000'!$F$35:$F$36</c:f>
              <c:numCache>
                <c:formatCode>General</c:formatCode>
                <c:ptCount val="2"/>
                <c:pt idx="0">
                  <c:v>32000</c:v>
                </c:pt>
                <c:pt idx="1">
                  <c:v>32000</c:v>
                </c:pt>
              </c:numCache>
            </c:numRef>
          </c:xVal>
          <c:yVal>
            <c:numRef>
              <c:f>'SK27000'!$I$35:$I$36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1E-41A8-A45D-071698A5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5416"/>
        <c:axId val="200375808"/>
      </c:scatterChart>
      <c:valAx>
        <c:axId val="2003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5808"/>
        <c:crosses val="autoZero"/>
        <c:crossBetween val="midCat"/>
      </c:valAx>
      <c:valAx>
        <c:axId val="200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5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'SD1200'!$E$6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'SD1200'!$E$8:$E$24</c:f>
              <c:numCache>
                <c:formatCode>General</c:formatCode>
                <c:ptCount val="17"/>
                <c:pt idx="0">
                  <c:v>0.13012499999999999</c:v>
                </c:pt>
                <c:pt idx="1">
                  <c:v>0.1634417939736843</c:v>
                </c:pt>
                <c:pt idx="2">
                  <c:v>0.17910060209655757</c:v>
                </c:pt>
                <c:pt idx="3">
                  <c:v>0.19742520550131792</c:v>
                </c:pt>
                <c:pt idx="4">
                  <c:v>0.21771975878906233</c:v>
                </c:pt>
                <c:pt idx="5">
                  <c:v>0.22694949328981223</c:v>
                </c:pt>
                <c:pt idx="6">
                  <c:v>0.23393002800706234</c:v>
                </c:pt>
                <c:pt idx="7">
                  <c:v>0.23835735212081197</c:v>
                </c:pt>
                <c:pt idx="8">
                  <c:v>0.24051097293106244</c:v>
                </c:pt>
                <c:pt idx="9">
                  <c:v>0.24110247969758059</c:v>
                </c:pt>
                <c:pt idx="10">
                  <c:v>0.24133523232799892</c:v>
                </c:pt>
                <c:pt idx="11">
                  <c:v>0.24171974101257243</c:v>
                </c:pt>
                <c:pt idx="12">
                  <c:v>0.24270523042081171</c:v>
                </c:pt>
                <c:pt idx="13">
                  <c:v>0.24581166900992368</c:v>
                </c:pt>
                <c:pt idx="14">
                  <c:v>0.25015299271874003</c:v>
                </c:pt>
                <c:pt idx="15">
                  <c:v>0.25209965304152693</c:v>
                </c:pt>
                <c:pt idx="16">
                  <c:v>0.24345330075199989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9-4A1D-8A4D-BA68CA90D658}"/>
            </c:ext>
          </c:extLst>
        </c:ser>
        <c:ser>
          <c:idx val="0"/>
          <c:order val="1"/>
          <c:tx>
            <c:strRef>
              <c:f>'SD1200'!$F$6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'SD1200'!$F$8:$F$24</c:f>
              <c:numCache>
                <c:formatCode>General</c:formatCode>
                <c:ptCount val="17"/>
                <c:pt idx="0">
                  <c:v>0.13204769999999999</c:v>
                </c:pt>
                <c:pt idx="1">
                  <c:v>0.15767242272185328</c:v>
                </c:pt>
                <c:pt idx="2">
                  <c:v>0.18170533391326907</c:v>
                </c:pt>
                <c:pt idx="3">
                  <c:v>0.20220840760388376</c:v>
                </c:pt>
                <c:pt idx="4">
                  <c:v>0.21836847893554687</c:v>
                </c:pt>
                <c:pt idx="5">
                  <c:v>0.22519305576527812</c:v>
                </c:pt>
                <c:pt idx="6">
                  <c:v>0.23085278831975939</c:v>
                </c:pt>
                <c:pt idx="7">
                  <c:v>0.2354528877164907</c:v>
                </c:pt>
                <c:pt idx="8">
                  <c:v>0.23911722797097187</c:v>
                </c:pt>
                <c:pt idx="9">
                  <c:v>0.24132969324228254</c:v>
                </c:pt>
                <c:pt idx="10">
                  <c:v>0.24314203198110002</c:v>
                </c:pt>
                <c:pt idx="11">
                  <c:v>0.24460220635711671</c:v>
                </c:pt>
                <c:pt idx="12">
                  <c:v>0.2457501497099156</c:v>
                </c:pt>
                <c:pt idx="13">
                  <c:v>0.2469461445583821</c:v>
                </c:pt>
                <c:pt idx="14">
                  <c:v>0.24753679207863666</c:v>
                </c:pt>
                <c:pt idx="15">
                  <c:v>0.24746392790690691</c:v>
                </c:pt>
                <c:pt idx="16">
                  <c:v>0.24655316282729994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49-4A1D-8A4D-BA68CA90D658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'SD1200'!$F$31:$F$32</c:f>
              <c:numCache>
                <c:formatCode>General</c:formatCode>
                <c:ptCount val="2"/>
                <c:pt idx="0">
                  <c:v>750</c:v>
                </c:pt>
                <c:pt idx="1">
                  <c:v>750</c:v>
                </c:pt>
              </c:numCache>
            </c:numRef>
          </c:xVal>
          <c:yVal>
            <c:numRef>
              <c:f>'SD1200'!$I$31:$I$32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9-4A1D-8A4D-BA68CA90D658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'SD1200'!$F$33:$F$34</c:f>
              <c:numCache>
                <c:formatCode>General</c:formatCode>
                <c:ptCount val="2"/>
                <c:pt idx="0">
                  <c:v>1150</c:v>
                </c:pt>
                <c:pt idx="1">
                  <c:v>1150</c:v>
                </c:pt>
              </c:numCache>
            </c:numRef>
          </c:xVal>
          <c:yVal>
            <c:numRef>
              <c:f>'SD1200'!$I$33:$I$34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49-4A1D-8A4D-BA68CA90D658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'SD1200'!$F$35:$F$36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'SD1200'!$I$35:$I$36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49-4A1D-8A4D-BA68CA90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6384"/>
        <c:axId val="163771984"/>
      </c:scatterChart>
      <c:valAx>
        <c:axId val="1612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1984"/>
        <c:crosses val="autoZero"/>
        <c:crossBetween val="midCat"/>
      </c:valAx>
      <c:valAx>
        <c:axId val="1637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6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562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562-11000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562-11000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'SK11000'!$A$12:$A$20</c:f>
              <c:numCache>
                <c:formatCode>General</c:formatCode>
                <c:ptCount val="9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'SK11000'!$B$12:$B$20</c:f>
              <c:numCache>
                <c:formatCode>General</c:formatCode>
                <c:ptCount val="9"/>
                <c:pt idx="0">
                  <c:v>60.684549651499999</c:v>
                </c:pt>
                <c:pt idx="1">
                  <c:v>58.680475103999996</c:v>
                </c:pt>
                <c:pt idx="2">
                  <c:v>56.2594384995</c:v>
                </c:pt>
                <c:pt idx="3">
                  <c:v>53.363690899999995</c:v>
                </c:pt>
                <c:pt idx="4">
                  <c:v>49.934195059499999</c:v>
                </c:pt>
                <c:pt idx="5">
                  <c:v>46.975559742251953</c:v>
                </c:pt>
                <c:pt idx="6">
                  <c:v>43.656858925781243</c:v>
                </c:pt>
                <c:pt idx="7">
                  <c:v>39.951759571470696</c:v>
                </c:pt>
                <c:pt idx="8">
                  <c:v>35.833521012000006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75-4AA3-BD5D-26F5DD75387D}"/>
            </c:ext>
          </c:extLst>
        </c:ser>
        <c:ser>
          <c:idx val="4"/>
          <c:order val="2"/>
          <c:tx>
            <c:v>562-15500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562-15500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'SK15500'!$A$12:$A$20</c:f>
              <c:numCache>
                <c:formatCode>General</c:formatCode>
                <c:ptCount val="9"/>
                <c:pt idx="0">
                  <c:v>10500</c:v>
                </c:pt>
                <c:pt idx="1">
                  <c:v>11750</c:v>
                </c:pt>
                <c:pt idx="2">
                  <c:v>13000</c:v>
                </c:pt>
                <c:pt idx="3">
                  <c:v>14250</c:v>
                </c:pt>
                <c:pt idx="4">
                  <c:v>15500</c:v>
                </c:pt>
                <c:pt idx="5">
                  <c:v>16625</c:v>
                </c:pt>
                <c:pt idx="6">
                  <c:v>17750</c:v>
                </c:pt>
                <c:pt idx="7">
                  <c:v>18875</c:v>
                </c:pt>
                <c:pt idx="8">
                  <c:v>20000</c:v>
                </c:pt>
              </c:numCache>
            </c:numRef>
          </c:xVal>
          <c:yVal>
            <c:numRef>
              <c:f>'SK15500'!$B$12:$B$20</c:f>
              <c:numCache>
                <c:formatCode>General</c:formatCode>
                <c:ptCount val="9"/>
                <c:pt idx="0">
                  <c:v>57.547561822703102</c:v>
                </c:pt>
                <c:pt idx="1">
                  <c:v>56.678003442124499</c:v>
                </c:pt>
                <c:pt idx="2">
                  <c:v>55.18031646449996</c:v>
                </c:pt>
                <c:pt idx="3">
                  <c:v>53.067787991269938</c:v>
                </c:pt>
                <c:pt idx="4">
                  <c:v>50.363579489109398</c:v>
                </c:pt>
                <c:pt idx="5">
                  <c:v>47.431506327170126</c:v>
                </c:pt>
                <c:pt idx="6">
                  <c:v>44.007015059620599</c:v>
                </c:pt>
                <c:pt idx="7">
                  <c:v>40.029181407710212</c:v>
                </c:pt>
                <c:pt idx="8">
                  <c:v>35.381999999999891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275-4AA3-BD5D-26F5DD75387D}"/>
            </c:ext>
          </c:extLst>
        </c:ser>
        <c:ser>
          <c:idx val="10"/>
          <c:order val="4"/>
          <c:tx>
            <c:v>562-20000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275-4AA3-BD5D-26F5DD75387D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562-20000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275-4AA3-BD5D-26F5DD753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'SK20000'!$A$12:$A$20</c:f>
              <c:numCache>
                <c:formatCode>General</c:formatCode>
                <c:ptCount val="9"/>
                <c:pt idx="0">
                  <c:v>13000</c:v>
                </c:pt>
                <c:pt idx="1">
                  <c:v>14750</c:v>
                </c:pt>
                <c:pt idx="2">
                  <c:v>16500</c:v>
                </c:pt>
                <c:pt idx="3">
                  <c:v>18250</c:v>
                </c:pt>
                <c:pt idx="4">
                  <c:v>20000</c:v>
                </c:pt>
                <c:pt idx="5">
                  <c:v>21125</c:v>
                </c:pt>
                <c:pt idx="6">
                  <c:v>22250</c:v>
                </c:pt>
                <c:pt idx="7">
                  <c:v>23375</c:v>
                </c:pt>
                <c:pt idx="8">
                  <c:v>24500</c:v>
                </c:pt>
              </c:numCache>
            </c:numRef>
          </c:xVal>
          <c:yVal>
            <c:numRef>
              <c:f>'SK20000'!$B$12:$B$20</c:f>
              <c:numCache>
                <c:formatCode>General</c:formatCode>
                <c:ptCount val="9"/>
                <c:pt idx="0">
                  <c:v>61.343299126200002</c:v>
                </c:pt>
                <c:pt idx="1">
                  <c:v>61.968948711932235</c:v>
                </c:pt>
                <c:pt idx="2">
                  <c:v>62.037275549943743</c:v>
                </c:pt>
                <c:pt idx="3">
                  <c:v>61.208822064513882</c:v>
                </c:pt>
                <c:pt idx="4">
                  <c:v>59.026800000000009</c:v>
                </c:pt>
                <c:pt idx="5">
                  <c:v>56.633283881412254</c:v>
                </c:pt>
                <c:pt idx="6">
                  <c:v>53.230977407098251</c:v>
                </c:pt>
                <c:pt idx="7">
                  <c:v>48.582569674118147</c:v>
                </c:pt>
                <c:pt idx="8">
                  <c:v>42.411003872643789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275-4AA3-BD5D-26F5DD75387D}"/>
            </c:ext>
          </c:extLst>
        </c:ser>
        <c:ser>
          <c:idx val="0"/>
          <c:order val="6"/>
          <c:tx>
            <c:v>562-26000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275-4AA3-BD5D-26F5DD75387D}"/>
                </c:ext>
              </c:extLst>
            </c:dLbl>
            <c:dLbl>
              <c:idx val="4"/>
              <c:layout>
                <c:manualLayout>
                  <c:x val="0.16572514937533936"/>
                  <c:y val="0.179915228214857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562-26000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275-4AA3-BD5D-26F5DD75387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275-4AA3-BD5D-26F5DD75387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'SK27000'!$A$12:$A$20</c:f>
              <c:numCache>
                <c:formatCode>General</c:formatCode>
                <c:ptCount val="9"/>
                <c:pt idx="0">
                  <c:v>14000</c:v>
                </c:pt>
                <c:pt idx="1">
                  <c:v>17000</c:v>
                </c:pt>
                <c:pt idx="2">
                  <c:v>20000</c:v>
                </c:pt>
                <c:pt idx="3">
                  <c:v>23000</c:v>
                </c:pt>
                <c:pt idx="4">
                  <c:v>26000</c:v>
                </c:pt>
                <c:pt idx="5">
                  <c:v>27500</c:v>
                </c:pt>
                <c:pt idx="6">
                  <c:v>29000</c:v>
                </c:pt>
                <c:pt idx="7">
                  <c:v>30500</c:v>
                </c:pt>
                <c:pt idx="8">
                  <c:v>32000</c:v>
                </c:pt>
              </c:numCache>
            </c:numRef>
          </c:xVal>
          <c:yVal>
            <c:numRef>
              <c:f>'SK27000'!$B$12:$B$20</c:f>
              <c:numCache>
                <c:formatCode>General</c:formatCode>
                <c:ptCount val="9"/>
                <c:pt idx="0">
                  <c:v>51.313965098240004</c:v>
                </c:pt>
                <c:pt idx="1">
                  <c:v>49.631230485319996</c:v>
                </c:pt>
                <c:pt idx="2">
                  <c:v>48.396931999999993</c:v>
                </c:pt>
                <c:pt idx="3">
                  <c:v>47.175941238680004</c:v>
                </c:pt>
                <c:pt idx="4">
                  <c:v>44.836015285760027</c:v>
                </c:pt>
                <c:pt idx="5">
                  <c:v>42.646499644531218</c:v>
                </c:pt>
                <c:pt idx="6">
                  <c:v>39.322237115240029</c:v>
                </c:pt>
                <c:pt idx="7">
                  <c:v>34.425189368273749</c:v>
                </c:pt>
                <c:pt idx="8">
                  <c:v>27.431455992320025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E275-4AA3-BD5D-26F5DD75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6200"/>
        <c:axId val="200378552"/>
      </c:scatterChart>
      <c:scatterChart>
        <c:scatterStyle val="smoothMarker"/>
        <c:varyColors val="0"/>
        <c:ser>
          <c:idx val="6"/>
          <c:order val="1"/>
          <c:tx>
            <c:v>562-11000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562-11000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'SK11000'!$A$12:$A$20</c:f>
              <c:numCache>
                <c:formatCode>General</c:formatCode>
                <c:ptCount val="9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'SK11000'!$H$12:$H$20</c:f>
              <c:numCache>
                <c:formatCode>General</c:formatCode>
                <c:ptCount val="9"/>
                <c:pt idx="0">
                  <c:v>62.5</c:v>
                </c:pt>
                <c:pt idx="1">
                  <c:v>66</c:v>
                </c:pt>
                <c:pt idx="2">
                  <c:v>68.599999999999994</c:v>
                </c:pt>
                <c:pt idx="3">
                  <c:v>70.400000000000006</c:v>
                </c:pt>
                <c:pt idx="4">
                  <c:v>71.099999999999994</c:v>
                </c:pt>
                <c:pt idx="5">
                  <c:v>70.8</c:v>
                </c:pt>
                <c:pt idx="6">
                  <c:v>69.5</c:v>
                </c:pt>
                <c:pt idx="7">
                  <c:v>67</c:v>
                </c:pt>
                <c:pt idx="8">
                  <c:v>63.2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E275-4AA3-BD5D-26F5DD75387D}"/>
            </c:ext>
          </c:extLst>
        </c:ser>
        <c:ser>
          <c:idx val="3"/>
          <c:order val="3"/>
          <c:tx>
            <c:v>562-15500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562-15500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'SK15500'!$A$12:$A$20</c:f>
              <c:numCache>
                <c:formatCode>General</c:formatCode>
                <c:ptCount val="9"/>
                <c:pt idx="0">
                  <c:v>10500</c:v>
                </c:pt>
                <c:pt idx="1">
                  <c:v>11750</c:v>
                </c:pt>
                <c:pt idx="2">
                  <c:v>13000</c:v>
                </c:pt>
                <c:pt idx="3">
                  <c:v>14250</c:v>
                </c:pt>
                <c:pt idx="4">
                  <c:v>15500</c:v>
                </c:pt>
                <c:pt idx="5">
                  <c:v>16625</c:v>
                </c:pt>
                <c:pt idx="6">
                  <c:v>17750</c:v>
                </c:pt>
                <c:pt idx="7">
                  <c:v>18875</c:v>
                </c:pt>
                <c:pt idx="8">
                  <c:v>20000</c:v>
                </c:pt>
              </c:numCache>
            </c:numRef>
          </c:xVal>
          <c:yVal>
            <c:numRef>
              <c:f>'SK15500'!$H$12:$H$20</c:f>
              <c:numCache>
                <c:formatCode>General</c:formatCode>
                <c:ptCount val="9"/>
                <c:pt idx="0">
                  <c:v>60.5</c:v>
                </c:pt>
                <c:pt idx="1">
                  <c:v>64.8</c:v>
                </c:pt>
                <c:pt idx="2">
                  <c:v>67.900000000000006</c:v>
                </c:pt>
                <c:pt idx="3">
                  <c:v>69.8</c:v>
                </c:pt>
                <c:pt idx="4">
                  <c:v>70.599999999999994</c:v>
                </c:pt>
                <c:pt idx="5">
                  <c:v>70.2</c:v>
                </c:pt>
                <c:pt idx="6">
                  <c:v>68.8</c:v>
                </c:pt>
                <c:pt idx="7">
                  <c:v>66.2</c:v>
                </c:pt>
                <c:pt idx="8">
                  <c:v>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E275-4AA3-BD5D-26F5DD75387D}"/>
            </c:ext>
          </c:extLst>
        </c:ser>
        <c:ser>
          <c:idx val="11"/>
          <c:order val="5"/>
          <c:tx>
            <c:v>562-20000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562-20000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'SK20000'!$A$12:$A$20</c:f>
              <c:numCache>
                <c:formatCode>General</c:formatCode>
                <c:ptCount val="9"/>
                <c:pt idx="0">
                  <c:v>13000</c:v>
                </c:pt>
                <c:pt idx="1">
                  <c:v>14750</c:v>
                </c:pt>
                <c:pt idx="2">
                  <c:v>16500</c:v>
                </c:pt>
                <c:pt idx="3">
                  <c:v>18250</c:v>
                </c:pt>
                <c:pt idx="4">
                  <c:v>20000</c:v>
                </c:pt>
                <c:pt idx="5">
                  <c:v>21125</c:v>
                </c:pt>
                <c:pt idx="6">
                  <c:v>22250</c:v>
                </c:pt>
                <c:pt idx="7">
                  <c:v>23375</c:v>
                </c:pt>
                <c:pt idx="8">
                  <c:v>24500</c:v>
                </c:pt>
              </c:numCache>
            </c:numRef>
          </c:xVal>
          <c:yVal>
            <c:numRef>
              <c:f>'SK20000'!$H$12:$H$20</c:f>
              <c:numCache>
                <c:formatCode>General</c:formatCode>
                <c:ptCount val="9"/>
                <c:pt idx="0">
                  <c:v>63.8</c:v>
                </c:pt>
                <c:pt idx="1">
                  <c:v>68</c:v>
                </c:pt>
                <c:pt idx="2">
                  <c:v>71.3</c:v>
                </c:pt>
                <c:pt idx="3">
                  <c:v>73.599999999999994</c:v>
                </c:pt>
                <c:pt idx="4">
                  <c:v>74.400000000000006</c:v>
                </c:pt>
                <c:pt idx="5">
                  <c:v>73.8</c:v>
                </c:pt>
                <c:pt idx="6">
                  <c:v>71.900000000000006</c:v>
                </c:pt>
                <c:pt idx="7">
                  <c:v>68.400000000000006</c:v>
                </c:pt>
                <c:pt idx="8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275-4AA3-BD5D-26F5DD75387D}"/>
            </c:ext>
          </c:extLst>
        </c:ser>
        <c:ser>
          <c:idx val="2"/>
          <c:order val="7"/>
          <c:tx>
            <c:v>562-26000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275-4AA3-BD5D-26F5DD7538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275-4AA3-BD5D-26F5DD7538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275-4AA3-BD5D-26F5DD7538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275-4AA3-BD5D-26F5DD7538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275-4AA3-BD5D-26F5DD7538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275-4AA3-BD5D-26F5DD7538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275-4AA3-BD5D-26F5DD7538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275-4AA3-BD5D-26F5DD7538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562-26000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275-4AA3-BD5D-26F5DD75387D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'SK27000'!$A$12:$A$20</c:f>
              <c:numCache>
                <c:formatCode>General</c:formatCode>
                <c:ptCount val="9"/>
                <c:pt idx="0">
                  <c:v>14000</c:v>
                </c:pt>
                <c:pt idx="1">
                  <c:v>17000</c:v>
                </c:pt>
                <c:pt idx="2">
                  <c:v>20000</c:v>
                </c:pt>
                <c:pt idx="3">
                  <c:v>23000</c:v>
                </c:pt>
                <c:pt idx="4">
                  <c:v>26000</c:v>
                </c:pt>
                <c:pt idx="5">
                  <c:v>27500</c:v>
                </c:pt>
                <c:pt idx="6">
                  <c:v>29000</c:v>
                </c:pt>
                <c:pt idx="7">
                  <c:v>30500</c:v>
                </c:pt>
                <c:pt idx="8">
                  <c:v>32000</c:v>
                </c:pt>
              </c:numCache>
            </c:numRef>
          </c:xVal>
          <c:yVal>
            <c:numRef>
              <c:f>'SK27000'!$H$12:$H$20</c:f>
              <c:numCache>
                <c:formatCode>General</c:formatCode>
                <c:ptCount val="9"/>
                <c:pt idx="0">
                  <c:v>62.3</c:v>
                </c:pt>
                <c:pt idx="1">
                  <c:v>66.8</c:v>
                </c:pt>
                <c:pt idx="2">
                  <c:v>70</c:v>
                </c:pt>
                <c:pt idx="3">
                  <c:v>71.599999999999994</c:v>
                </c:pt>
                <c:pt idx="4">
                  <c:v>71.900000000000006</c:v>
                </c:pt>
                <c:pt idx="5">
                  <c:v>71.400000000000006</c:v>
                </c:pt>
                <c:pt idx="6">
                  <c:v>70.5</c:v>
                </c:pt>
                <c:pt idx="7">
                  <c:v>68.599999999999994</c:v>
                </c:pt>
                <c:pt idx="8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275-4AA3-BD5D-26F5DD75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9336"/>
        <c:axId val="200379728"/>
      </c:scatterChart>
      <c:valAx>
        <c:axId val="200376200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78552"/>
        <c:crosses val="autoZero"/>
        <c:crossBetween val="midCat"/>
      </c:valAx>
      <c:valAx>
        <c:axId val="200378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6200"/>
        <c:crosses val="autoZero"/>
        <c:crossBetween val="midCat"/>
      </c:valAx>
      <c:valAx>
        <c:axId val="200379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79728"/>
        <c:crosses val="autoZero"/>
        <c:crossBetween val="midCat"/>
      </c:valAx>
      <c:valAx>
        <c:axId val="20037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9336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'SH6700'!$B$6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'SH6700'!$B$8:$B$24</c:f>
              <c:numCache>
                <c:formatCode>General</c:formatCode>
                <c:ptCount val="17"/>
                <c:pt idx="0">
                  <c:v>113.628</c:v>
                </c:pt>
                <c:pt idx="1">
                  <c:v>109.55098935233951</c:v>
                </c:pt>
                <c:pt idx="2">
                  <c:v>108.039878140944</c:v>
                </c:pt>
                <c:pt idx="3">
                  <c:v>106.38372469055849</c:v>
                </c:pt>
                <c:pt idx="4">
                  <c:v>103.24355385548802</c:v>
                </c:pt>
                <c:pt idx="5">
                  <c:v>100.4803276360511</c:v>
                </c:pt>
                <c:pt idx="6">
                  <c:v>97.012112300506544</c:v>
                </c:pt>
                <c:pt idx="7">
                  <c:v>92.83154839283597</c:v>
                </c:pt>
                <c:pt idx="8">
                  <c:v>87.905453850000043</c:v>
                </c:pt>
                <c:pt idx="9">
                  <c:v>83.552463867187541</c:v>
                </c:pt>
                <c:pt idx="10">
                  <c:v>78.623372800000027</c:v>
                </c:pt>
                <c:pt idx="11">
                  <c:v>72.993580345312523</c:v>
                </c:pt>
                <c:pt idx="12">
                  <c:v>66.485016750000028</c:v>
                </c:pt>
                <c:pt idx="13">
                  <c:v>55.645487562745984</c:v>
                </c:pt>
                <c:pt idx="14">
                  <c:v>41.821001321745428</c:v>
                </c:pt>
                <c:pt idx="15">
                  <c:v>23.846614409708991</c:v>
                </c:pt>
                <c:pt idx="16">
                  <c:v>0.20227306635752029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9-4FB5-8430-1B91830C8426}"/>
            </c:ext>
          </c:extLst>
        </c:ser>
        <c:ser>
          <c:idx val="1"/>
          <c:order val="1"/>
          <c:tx>
            <c:strRef>
              <c:f>'SH6700'!$C$6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F9-4FB5-8430-1B91830C842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'SH6700'!$F$31:$F$32</c:f>
              <c:numCache>
                <c:formatCode>General</c:formatCode>
                <c:ptCount val="2"/>
                <c:pt idx="0">
                  <c:v>4400</c:v>
                </c:pt>
                <c:pt idx="1">
                  <c:v>4400</c:v>
                </c:pt>
              </c:numCache>
            </c:numRef>
          </c:xVal>
          <c:yVal>
            <c:numRef>
              <c:f>'SH6700'!$G$31:$G$32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F9-4FB5-8430-1B91830C842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'SH6700'!$F$33:$F$34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'SH6700'!$G$33:$G$34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F9-4FB5-8430-1B91830C842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'SH6700'!$F$35:$F$36</c:f>
              <c:numCache>
                <c:formatCode>General</c:formatCode>
                <c:ptCount val="2"/>
                <c:pt idx="0">
                  <c:v>9000</c:v>
                </c:pt>
                <c:pt idx="1">
                  <c:v>9000</c:v>
                </c:pt>
              </c:numCache>
            </c:numRef>
          </c:xVal>
          <c:yVal>
            <c:numRef>
              <c:f>'SH6700'!$G$35:$G$36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F9-4FB5-8430-1B91830C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5216"/>
        <c:axId val="200387176"/>
      </c:scatterChart>
      <c:valAx>
        <c:axId val="2003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7176"/>
        <c:crosses val="autoZero"/>
        <c:crossBetween val="midCat"/>
      </c:valAx>
      <c:valAx>
        <c:axId val="2003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52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'SH6700'!$E$6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'SH6700'!$E$8:$E$24</c:f>
              <c:numCache>
                <c:formatCode>General</c:formatCode>
                <c:ptCount val="17"/>
                <c:pt idx="0">
                  <c:v>3.2050200000000002</c:v>
                </c:pt>
                <c:pt idx="1">
                  <c:v>3.7858368623894889</c:v>
                </c:pt>
                <c:pt idx="2">
                  <c:v>4.3024377012652479</c:v>
                </c:pt>
                <c:pt idx="3">
                  <c:v>4.7857483844820266</c:v>
                </c:pt>
                <c:pt idx="4">
                  <c:v>5.2459154024335355</c:v>
                </c:pt>
                <c:pt idx="5">
                  <c:v>5.5054960168661236</c:v>
                </c:pt>
                <c:pt idx="6">
                  <c:v>5.7529172021743236</c:v>
                </c:pt>
                <c:pt idx="7">
                  <c:v>5.9849138133795901</c:v>
                </c:pt>
                <c:pt idx="8">
                  <c:v>6.1980011863</c:v>
                </c:pt>
                <c:pt idx="9">
                  <c:v>6.3469711816406251</c:v>
                </c:pt>
                <c:pt idx="10">
                  <c:v>6.4815491392000002</c:v>
                </c:pt>
                <c:pt idx="11">
                  <c:v>6.6008221506343769</c:v>
                </c:pt>
                <c:pt idx="12">
                  <c:v>6.704332850100001</c:v>
                </c:pt>
                <c:pt idx="13">
                  <c:v>6.8212482373145242</c:v>
                </c:pt>
                <c:pt idx="14">
                  <c:v>6.9111587703283623</c:v>
                </c:pt>
                <c:pt idx="15">
                  <c:v>6.9795730211342306</c:v>
                </c:pt>
                <c:pt idx="16">
                  <c:v>7.0355929897102598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B-45F3-AF42-1D14980FC4F2}"/>
            </c:ext>
          </c:extLst>
        </c:ser>
        <c:ser>
          <c:idx val="0"/>
          <c:order val="1"/>
          <c:tx>
            <c:strRef>
              <c:f>'SH6700'!$F$6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B-45F3-AF42-1D14980FC4F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'SH6700'!$H$31:$H$32</c:f>
              <c:numCache>
                <c:formatCode>General</c:formatCode>
                <c:ptCount val="2"/>
                <c:pt idx="0">
                  <c:v>4400</c:v>
                </c:pt>
                <c:pt idx="1">
                  <c:v>4400</c:v>
                </c:pt>
              </c:numCache>
            </c:numRef>
          </c:xVal>
          <c:yVal>
            <c:numRef>
              <c:f>'SH6700'!$I$31:$I$32</c:f>
              <c:numCache>
                <c:formatCode>General</c:formatCode>
                <c:ptCount val="2"/>
                <c:pt idx="0">
                  <c:v>0</c:v>
                </c:pt>
                <c:pt idx="1">
                  <c:v>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8B-45F3-AF42-1D14980FC4F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'SH6700'!$F$33:$F$34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'SH6700'!$I$33:$I$34</c:f>
              <c:numCache>
                <c:formatCode>General</c:formatCode>
                <c:ptCount val="2"/>
                <c:pt idx="0">
                  <c:v>0</c:v>
                </c:pt>
                <c:pt idx="1">
                  <c:v>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8B-45F3-AF42-1D14980FC4F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'SH6700'!$F$35:$F$36</c:f>
              <c:numCache>
                <c:formatCode>General</c:formatCode>
                <c:ptCount val="2"/>
                <c:pt idx="0">
                  <c:v>9000</c:v>
                </c:pt>
                <c:pt idx="1">
                  <c:v>9000</c:v>
                </c:pt>
              </c:numCache>
            </c:numRef>
          </c:xVal>
          <c:yVal>
            <c:numRef>
              <c:f>'SH6700'!$I$35:$I$36</c:f>
              <c:numCache>
                <c:formatCode>General</c:formatCode>
                <c:ptCount val="2"/>
                <c:pt idx="0">
                  <c:v>0</c:v>
                </c:pt>
                <c:pt idx="1">
                  <c:v>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8B-45F3-AF42-1D14980F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7568"/>
        <c:axId val="200386784"/>
      </c:scatterChart>
      <c:valAx>
        <c:axId val="2003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6784"/>
        <c:crosses val="autoZero"/>
        <c:crossBetween val="midCat"/>
      </c:valAx>
      <c:valAx>
        <c:axId val="2003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7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'SH7500'!$B$6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'SH7500'!$B$8:$B$24</c:f>
              <c:numCache>
                <c:formatCode>General</c:formatCode>
                <c:ptCount val="17"/>
                <c:pt idx="0">
                  <c:v>112.18</c:v>
                </c:pt>
                <c:pt idx="1">
                  <c:v>109.29006644281557</c:v>
                </c:pt>
                <c:pt idx="2">
                  <c:v>109.49409186267579</c:v>
                </c:pt>
                <c:pt idx="3">
                  <c:v>109.78790617903259</c:v>
                </c:pt>
                <c:pt idx="4">
                  <c:v>108.53597768687501</c:v>
                </c:pt>
                <c:pt idx="5">
                  <c:v>106.41979795599426</c:v>
                </c:pt>
                <c:pt idx="6">
                  <c:v>103.2555767508583</c:v>
                </c:pt>
                <c:pt idx="7">
                  <c:v>99.130984596985925</c:v>
                </c:pt>
                <c:pt idx="8">
                  <c:v>94.172215010099251</c:v>
                </c:pt>
                <c:pt idx="9">
                  <c:v>87.9028404801346</c:v>
                </c:pt>
                <c:pt idx="10">
                  <c:v>80.802713690980639</c:v>
                </c:pt>
                <c:pt idx="11">
                  <c:v>72.723261558767604</c:v>
                </c:pt>
                <c:pt idx="12">
                  <c:v>63.23786412000004</c:v>
                </c:pt>
                <c:pt idx="13">
                  <c:v>53.079097009511827</c:v>
                </c:pt>
                <c:pt idx="14">
                  <c:v>40.38227929687497</c:v>
                </c:pt>
                <c:pt idx="15">
                  <c:v>23.992980013535202</c:v>
                </c:pt>
                <c:pt idx="16">
                  <c:v>2.3890252800002827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D-492F-8ABC-32CA6BC92EBE}"/>
            </c:ext>
          </c:extLst>
        </c:ser>
        <c:ser>
          <c:idx val="1"/>
          <c:order val="1"/>
          <c:tx>
            <c:strRef>
              <c:f>'SH7500'!$C$6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D-492F-8ABC-32CA6BC92EB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'SH7500'!$F$31:$F$32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'SH7500'!$G$31:$G$32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0D-492F-8ABC-32CA6BC92EB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'SH7500'!$F$33:$F$34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'SH7500'!$G$33:$G$34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0D-492F-8ABC-32CA6BC92EB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'SH7500'!$F$35:$F$36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'SH7500'!$G$35:$G$36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0D-492F-8ABC-32CA6BC9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4824"/>
        <c:axId val="200385608"/>
      </c:scatterChart>
      <c:valAx>
        <c:axId val="20038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385608"/>
        <c:crosses val="autoZero"/>
        <c:crossBetween val="midCat"/>
      </c:valAx>
      <c:valAx>
        <c:axId val="2003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4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'SH7500'!$E$6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'SH7500'!$E$8:$E$24</c:f>
              <c:numCache>
                <c:formatCode>General</c:formatCode>
                <c:ptCount val="17"/>
                <c:pt idx="0">
                  <c:v>4.1813900000000004</c:v>
                </c:pt>
                <c:pt idx="1">
                  <c:v>4.3479763974210517</c:v>
                </c:pt>
                <c:pt idx="2">
                  <c:v>4.6956612507939601</c:v>
                </c:pt>
                <c:pt idx="3">
                  <c:v>5.1642609722266437</c:v>
                </c:pt>
                <c:pt idx="4">
                  <c:v>5.6992405822817194</c:v>
                </c:pt>
                <c:pt idx="5">
                  <c:v>6.0806112785786208</c:v>
                </c:pt>
                <c:pt idx="6">
                  <c:v>6.4555540044254336</c:v>
                </c:pt>
                <c:pt idx="7">
                  <c:v>6.8107026561063151</c:v>
                </c:pt>
                <c:pt idx="8">
                  <c:v>7.1338495649255931</c:v>
                </c:pt>
                <c:pt idx="9">
                  <c:v>7.4383615436631896</c:v>
                </c:pt>
                <c:pt idx="10">
                  <c:v>7.6780101105005825</c:v>
                </c:pt>
                <c:pt idx="11">
                  <c:v>7.8412960715761759</c:v>
                </c:pt>
                <c:pt idx="12">
                  <c:v>7.9182557604849997</c:v>
                </c:pt>
                <c:pt idx="13">
                  <c:v>7.9076831932970162</c:v>
                </c:pt>
                <c:pt idx="14">
                  <c:v>7.8184218041992191</c:v>
                </c:pt>
                <c:pt idx="15">
                  <c:v>7.6464695992298379</c:v>
                </c:pt>
                <c:pt idx="16">
                  <c:v>7.3886713326399978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6-41A4-B156-C2BA6B295F5F}"/>
            </c:ext>
          </c:extLst>
        </c:ser>
        <c:ser>
          <c:idx val="0"/>
          <c:order val="1"/>
          <c:tx>
            <c:strRef>
              <c:f>'SH7500'!$F$6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D6-41A4-B156-C2BA6B295F5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'SH7500'!$H$31:$H$32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'SH7500'!$I$31:$I$32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D6-41A4-B156-C2BA6B295F5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'SH7500'!$F$33:$F$34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'SH7500'!$I$33:$I$34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D6-41A4-B156-C2BA6B295F5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'SH7500'!$F$35:$F$36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'SH7500'!$I$35:$I$36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D6-41A4-B156-C2BA6B29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1872"/>
        <c:axId val="201766968"/>
      </c:scatterChart>
      <c:valAx>
        <c:axId val="2017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6968"/>
        <c:crosses val="autoZero"/>
        <c:crossBetween val="midCat"/>
      </c:valAx>
      <c:valAx>
        <c:axId val="201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1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'SH10000'!$B$6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'SH10000'!$B$8:$B$24</c:f>
              <c:numCache>
                <c:formatCode>General</c:formatCode>
                <c:ptCount val="17"/>
                <c:pt idx="0">
                  <c:v>103.411</c:v>
                </c:pt>
                <c:pt idx="1">
                  <c:v>101.44268314224999</c:v>
                </c:pt>
                <c:pt idx="2">
                  <c:v>102.366300352</c:v>
                </c:pt>
                <c:pt idx="3">
                  <c:v>102.57562329175001</c:v>
                </c:pt>
                <c:pt idx="4">
                  <c:v>100.39167606400001</c:v>
                </c:pt>
                <c:pt idx="5">
                  <c:v>96.475095414195295</c:v>
                </c:pt>
                <c:pt idx="6">
                  <c:v>90.886599957749951</c:v>
                </c:pt>
                <c:pt idx="7">
                  <c:v>83.995026247398414</c:v>
                </c:pt>
                <c:pt idx="8">
                  <c:v>76.067809663999938</c:v>
                </c:pt>
                <c:pt idx="9">
                  <c:v>70.806962955710873</c:v>
                </c:pt>
                <c:pt idx="10">
                  <c:v>65.054527343749982</c:v>
                </c:pt>
                <c:pt idx="11">
                  <c:v>58.613286034132784</c:v>
                </c:pt>
                <c:pt idx="12">
                  <c:v>51.175720735999789</c:v>
                </c:pt>
                <c:pt idx="13">
                  <c:v>42.305794179429427</c:v>
                </c:pt>
                <c:pt idx="14">
                  <c:v>31.420732633249827</c:v>
                </c:pt>
                <c:pt idx="15">
                  <c:v>17.772808422851199</c:v>
                </c:pt>
                <c:pt idx="16">
                  <c:v>0.43112244799965538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8-469D-B163-11F31CFFEA4C}"/>
            </c:ext>
          </c:extLst>
        </c:ser>
        <c:ser>
          <c:idx val="1"/>
          <c:order val="1"/>
          <c:tx>
            <c:strRef>
              <c:f>'SH10000'!$C$6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C8-469D-B163-11F31CFFEA4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'SH10000'!$F$31:$F$32</c:f>
              <c:numCache>
                <c:formatCode>General</c:formatCode>
                <c:ptCount val="2"/>
                <c:pt idx="0">
                  <c:v>6000</c:v>
                </c:pt>
                <c:pt idx="1">
                  <c:v>6000</c:v>
                </c:pt>
              </c:numCache>
            </c:numRef>
          </c:xVal>
          <c:yVal>
            <c:numRef>
              <c:f>'SH10000'!$G$31:$G$32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C8-469D-B163-11F31CFFEA4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'SH10000'!$F$33:$F$34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'SH10000'!$G$33:$G$34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C8-469D-B163-11F31CFFEA4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'SH10000'!$F$35:$F$36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'SH10000'!$G$35:$G$36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C8-469D-B163-11F31CFF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8344"/>
        <c:axId val="201768144"/>
      </c:scatterChart>
      <c:valAx>
        <c:axId val="20175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8144"/>
        <c:crosses val="autoZero"/>
        <c:crossBetween val="midCat"/>
      </c:valAx>
      <c:valAx>
        <c:axId val="201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8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'SH10000'!$E$6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'SH10000'!$E$8:$E$24</c:f>
              <c:numCache>
                <c:formatCode>General</c:formatCode>
                <c:ptCount val="17"/>
                <c:pt idx="0">
                  <c:v>4.6961000000000004</c:v>
                </c:pt>
                <c:pt idx="1">
                  <c:v>4.2804729280812497</c:v>
                </c:pt>
                <c:pt idx="2">
                  <c:v>4.7944975886000005</c:v>
                </c:pt>
                <c:pt idx="3">
                  <c:v>5.6747412974937488</c:v>
                </c:pt>
                <c:pt idx="4">
                  <c:v>6.5623242751999982</c:v>
                </c:pt>
                <c:pt idx="5">
                  <c:v>7.1628167157810516</c:v>
                </c:pt>
                <c:pt idx="6">
                  <c:v>7.5848006550437477</c:v>
                </c:pt>
                <c:pt idx="7">
                  <c:v>7.825237191865039</c:v>
                </c:pt>
                <c:pt idx="8">
                  <c:v>7.9075626302000011</c:v>
                </c:pt>
                <c:pt idx="9">
                  <c:v>7.8950765717884721</c:v>
                </c:pt>
                <c:pt idx="10">
                  <c:v>7.8445663085937607</c:v>
                </c:pt>
                <c:pt idx="11">
                  <c:v>7.760647055926384</c:v>
                </c:pt>
                <c:pt idx="12">
                  <c:v>7.6445627648000141</c:v>
                </c:pt>
                <c:pt idx="13">
                  <c:v>7.4929106623923758</c:v>
                </c:pt>
                <c:pt idx="14">
                  <c:v>7.2963657925062435</c:v>
                </c:pt>
                <c:pt idx="15">
                  <c:v>7.0384055560302912</c:v>
                </c:pt>
                <c:pt idx="16">
                  <c:v>6.6940342513999909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E2-4C4A-A1B5-04D156D086C7}"/>
            </c:ext>
          </c:extLst>
        </c:ser>
        <c:ser>
          <c:idx val="0"/>
          <c:order val="1"/>
          <c:tx>
            <c:strRef>
              <c:f>'SH10000'!$F$6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E2-4C4A-A1B5-04D156D086C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'SH10000'!$H$31:$H$32</c:f>
              <c:numCache>
                <c:formatCode>General</c:formatCode>
                <c:ptCount val="2"/>
                <c:pt idx="0">
                  <c:v>6000</c:v>
                </c:pt>
                <c:pt idx="1">
                  <c:v>6000</c:v>
                </c:pt>
              </c:numCache>
            </c:numRef>
          </c:xVal>
          <c:yVal>
            <c:numRef>
              <c:f>'SH10000'!$I$31:$I$32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E2-4C4A-A1B5-04D156D086C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'SH10000'!$F$33:$F$34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'SH10000'!$I$33:$I$34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E2-4C4A-A1B5-04D156D086C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'SH10000'!$F$35:$F$36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'SH10000'!$I$35:$I$36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E2-4C4A-A1B5-04D156D0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8736"/>
        <c:axId val="201765008"/>
      </c:scatterChart>
      <c:valAx>
        <c:axId val="2017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5008"/>
        <c:crosses val="autoZero"/>
        <c:crossBetween val="midCat"/>
      </c:valAx>
      <c:valAx>
        <c:axId val="2017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8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'SH12000'!$B$6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'SH12000'!$B$8:$B$24</c:f>
              <c:numCache>
                <c:formatCode>General</c:formatCode>
                <c:ptCount val="17"/>
                <c:pt idx="0">
                  <c:v>112.35899999999999</c:v>
                </c:pt>
                <c:pt idx="1">
                  <c:v>118.13132495757843</c:v>
                </c:pt>
                <c:pt idx="2">
                  <c:v>117.75155596225501</c:v>
                </c:pt>
                <c:pt idx="3">
                  <c:v>113.75990466560343</c:v>
                </c:pt>
                <c:pt idx="4">
                  <c:v>108.03066732408</c:v>
                </c:pt>
                <c:pt idx="5">
                  <c:v>103.15462474040019</c:v>
                </c:pt>
                <c:pt idx="6">
                  <c:v>98.262061046059614</c:v>
                </c:pt>
                <c:pt idx="7">
                  <c:v>93.398586095130952</c:v>
                </c:pt>
                <c:pt idx="8">
                  <c:v>88.36293751777346</c:v>
                </c:pt>
                <c:pt idx="9">
                  <c:v>84.341065217354611</c:v>
                </c:pt>
                <c:pt idx="10">
                  <c:v>79.740053473767119</c:v>
                </c:pt>
                <c:pt idx="11">
                  <c:v>74.235130768685195</c:v>
                </c:pt>
                <c:pt idx="12">
                  <c:v>67.432124159375036</c:v>
                </c:pt>
                <c:pt idx="13">
                  <c:v>56.897446905407776</c:v>
                </c:pt>
                <c:pt idx="14">
                  <c:v>42.889342611523546</c:v>
                </c:pt>
                <c:pt idx="15">
                  <c:v>24.33092575013444</c:v>
                </c:pt>
                <c:pt idx="16">
                  <c:v>1.4000000001033186E-3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1-4C56-9644-984D699252FD}"/>
            </c:ext>
          </c:extLst>
        </c:ser>
        <c:ser>
          <c:idx val="1"/>
          <c:order val="1"/>
          <c:tx>
            <c:strRef>
              <c:f>'SH12000'!$C$6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1-4C56-9644-984D699252F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'SH12000'!$F$31:$F$32</c:f>
              <c:numCache>
                <c:formatCode>General</c:formatCode>
                <c:ptCount val="2"/>
                <c:pt idx="0">
                  <c:v>6600</c:v>
                </c:pt>
                <c:pt idx="1">
                  <c:v>6600</c:v>
                </c:pt>
              </c:numCache>
            </c:numRef>
          </c:xVal>
          <c:yVal>
            <c:numRef>
              <c:f>'SH12000'!$G$31:$G$32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01-4C56-9644-984D699252FD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'SH12000'!$F$33:$F$34</c:f>
              <c:numCache>
                <c:formatCode>General</c:formatCode>
                <c:ptCount val="2"/>
                <c:pt idx="0">
                  <c:v>11750</c:v>
                </c:pt>
                <c:pt idx="1">
                  <c:v>11750</c:v>
                </c:pt>
              </c:numCache>
            </c:numRef>
          </c:xVal>
          <c:yVal>
            <c:numRef>
              <c:f>'SH12000'!$G$33:$G$34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01-4C56-9644-984D699252F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'SH12000'!$F$35:$F$36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'SH12000'!$G$35:$G$36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01-4C56-9644-984D6992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8536"/>
        <c:axId val="201768928"/>
      </c:scatterChart>
      <c:valAx>
        <c:axId val="20176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8928"/>
        <c:crosses val="autoZero"/>
        <c:crossBetween val="midCat"/>
      </c:valAx>
      <c:valAx>
        <c:axId val="201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8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'SH12000'!$E$6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'SH12000'!$E$8:$E$24</c:f>
              <c:numCache>
                <c:formatCode>General</c:formatCode>
                <c:ptCount val="17"/>
                <c:pt idx="0">
                  <c:v>5.05464</c:v>
                </c:pt>
                <c:pt idx="1">
                  <c:v>5.8115417762243036</c:v>
                </c:pt>
                <c:pt idx="2">
                  <c:v>6.5208561637688396</c:v>
                </c:pt>
                <c:pt idx="3">
                  <c:v>7.2131958793835036</c:v>
                </c:pt>
                <c:pt idx="4">
                  <c:v>7.9089842777414399</c:v>
                </c:pt>
                <c:pt idx="5">
                  <c:v>8.4612535835932299</c:v>
                </c:pt>
                <c:pt idx="6">
                  <c:v>9.0226090950464872</c:v>
                </c:pt>
                <c:pt idx="7">
                  <c:v>9.5898263324439892</c:v>
                </c:pt>
                <c:pt idx="8">
                  <c:v>10.155903353564062</c:v>
                </c:pt>
                <c:pt idx="9">
                  <c:v>10.561357196528816</c:v>
                </c:pt>
                <c:pt idx="10">
                  <c:v>10.955147723609473</c:v>
                </c:pt>
                <c:pt idx="11">
                  <c:v>11.330791182672858</c:v>
                </c:pt>
                <c:pt idx="12">
                  <c:v>11.680741890525001</c:v>
                </c:pt>
                <c:pt idx="13">
                  <c:v>12.054574027531345</c:v>
                </c:pt>
                <c:pt idx="14">
                  <c:v>12.362065092314065</c:v>
                </c:pt>
                <c:pt idx="15">
                  <c:v>12.58412058863291</c:v>
                </c:pt>
                <c:pt idx="16">
                  <c:v>12.699444000000002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4-402F-99CA-D6311D7D2364}"/>
            </c:ext>
          </c:extLst>
        </c:ser>
        <c:ser>
          <c:idx val="0"/>
          <c:order val="1"/>
          <c:tx>
            <c:strRef>
              <c:f>'SH12000'!$F$6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4-402F-99CA-D6311D7D236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'SH12000'!$H$31:$H$32</c:f>
              <c:numCache>
                <c:formatCode>General</c:formatCode>
                <c:ptCount val="2"/>
                <c:pt idx="0">
                  <c:v>6600</c:v>
                </c:pt>
                <c:pt idx="1">
                  <c:v>6600</c:v>
                </c:pt>
              </c:numCache>
            </c:numRef>
          </c:xVal>
          <c:yVal>
            <c:numRef>
              <c:f>'SH12000'!$I$31:$I$32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4-402F-99CA-D6311D7D2364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'SH12000'!$F$33:$F$34</c:f>
              <c:numCache>
                <c:formatCode>General</c:formatCode>
                <c:ptCount val="2"/>
                <c:pt idx="0">
                  <c:v>11750</c:v>
                </c:pt>
                <c:pt idx="1">
                  <c:v>11750</c:v>
                </c:pt>
              </c:numCache>
            </c:numRef>
          </c:xVal>
          <c:yVal>
            <c:numRef>
              <c:f>'SH12000'!$I$33:$I$34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A4-402F-99CA-D6311D7D2364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'SH12000'!$F$35:$F$36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'SH12000'!$I$35:$I$36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A4-402F-99CA-D6311D7D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6184"/>
        <c:axId val="201757168"/>
      </c:scatterChart>
      <c:valAx>
        <c:axId val="20176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57168"/>
        <c:crosses val="autoZero"/>
        <c:crossBetween val="midCat"/>
      </c:valAx>
      <c:valAx>
        <c:axId val="2017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6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'SH16000'!$B$6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'SH16000'!$B$8:$B$24</c:f>
              <c:numCache>
                <c:formatCode>General</c:formatCode>
                <c:ptCount val="17"/>
                <c:pt idx="0">
                  <c:v>100.384</c:v>
                </c:pt>
                <c:pt idx="1">
                  <c:v>90.177756389663571</c:v>
                </c:pt>
                <c:pt idx="2">
                  <c:v>86.938249780484384</c:v>
                </c:pt>
                <c:pt idx="3">
                  <c:v>84.614075745904785</c:v>
                </c:pt>
                <c:pt idx="4">
                  <c:v>80.725673955500028</c:v>
                </c:pt>
                <c:pt idx="5">
                  <c:v>77.771632080078106</c:v>
                </c:pt>
                <c:pt idx="6">
                  <c:v>74.298408271999989</c:v>
                </c:pt>
                <c:pt idx="7">
                  <c:v>70.359984538296843</c:v>
                </c:pt>
                <c:pt idx="8">
                  <c:v>65.928446418499931</c:v>
                </c:pt>
                <c:pt idx="9">
                  <c:v>62.180571062898565</c:v>
                </c:pt>
                <c:pt idx="10">
                  <c:v>57.903781786160579</c:v>
                </c:pt>
                <c:pt idx="11">
                  <c:v>52.856227394256905</c:v>
                </c:pt>
                <c:pt idx="12">
                  <c:v>46.692350180984363</c:v>
                </c:pt>
                <c:pt idx="13">
                  <c:v>39.902515087890492</c:v>
                </c:pt>
                <c:pt idx="14">
                  <c:v>31.44686407854681</c:v>
                </c:pt>
                <c:pt idx="15">
                  <c:v>20.813057520452958</c:v>
                </c:pt>
                <c:pt idx="16">
                  <c:v>7.3846966711093955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2-4260-881C-749779E40EEA}"/>
            </c:ext>
          </c:extLst>
        </c:ser>
        <c:ser>
          <c:idx val="1"/>
          <c:order val="1"/>
          <c:tx>
            <c:strRef>
              <c:f>'SH16000'!$C$6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2-4260-881C-749779E40EE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'SH16000'!$F$31:$F$32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'SH16000'!$G$31:$G$32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2-4260-881C-749779E40EE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'SH16000'!$F$33:$F$34</c:f>
              <c:numCache>
                <c:formatCode>General</c:formatCode>
                <c:ptCount val="2"/>
                <c:pt idx="0">
                  <c:v>17000</c:v>
                </c:pt>
                <c:pt idx="1">
                  <c:v>17000</c:v>
                </c:pt>
              </c:numCache>
            </c:numRef>
          </c:xVal>
          <c:yVal>
            <c:numRef>
              <c:f>'SH16000'!$G$33:$G$34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2-4260-881C-749779E40EE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'SH16000'!$F$35:$F$36</c:f>
              <c:numCache>
                <c:formatCode>General</c:formatCode>
                <c:ptCount val="2"/>
                <c:pt idx="0">
                  <c:v>21500</c:v>
                </c:pt>
                <c:pt idx="1">
                  <c:v>21500</c:v>
                </c:pt>
              </c:numCache>
            </c:numRef>
          </c:xVal>
          <c:yVal>
            <c:numRef>
              <c:f>'SH16000'!$G$35:$G$36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E2-4260-881C-749779E4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7560"/>
        <c:axId val="201766576"/>
      </c:scatterChart>
      <c:valAx>
        <c:axId val="2017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6576"/>
        <c:crosses val="autoZero"/>
        <c:crossBetween val="midCat"/>
      </c:valAx>
      <c:valAx>
        <c:axId val="2017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'SD1500'!$B$6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'SD1500'!$B$8:$B$24</c:f>
              <c:numCache>
                <c:formatCode>General</c:formatCode>
                <c:ptCount val="17"/>
                <c:pt idx="0">
                  <c:v>20.786300000000001</c:v>
                </c:pt>
                <c:pt idx="1">
                  <c:v>19.837644818271997</c:v>
                </c:pt>
                <c:pt idx="2">
                  <c:v>18.951686024704003</c:v>
                </c:pt>
                <c:pt idx="3">
                  <c:v>18.106208408095998</c:v>
                </c:pt>
                <c:pt idx="4">
                  <c:v>17.270751478528002</c:v>
                </c:pt>
                <c:pt idx="5">
                  <c:v>16.57417093568046</c:v>
                </c:pt>
                <c:pt idx="6">
                  <c:v>15.838326609524538</c:v>
                </c:pt>
                <c:pt idx="7">
                  <c:v>15.04038328040526</c:v>
                </c:pt>
                <c:pt idx="8">
                  <c:v>14.157159868275908</c:v>
                </c:pt>
                <c:pt idx="9">
                  <c:v>13.246451504896003</c:v>
                </c:pt>
                <c:pt idx="10">
                  <c:v>12.226526531933594</c:v>
                </c:pt>
                <c:pt idx="11">
                  <c:v>11.081564731279</c:v>
                </c:pt>
                <c:pt idx="12">
                  <c:v>9.7975273284537838</c:v>
                </c:pt>
                <c:pt idx="13">
                  <c:v>7.9792309284677012</c:v>
                </c:pt>
                <c:pt idx="14">
                  <c:v>5.9086456044018538</c:v>
                </c:pt>
                <c:pt idx="15">
                  <c:v>3.5771958017318983</c:v>
                </c:pt>
                <c:pt idx="16">
                  <c:v>0.98601444812800132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7-46AD-BC89-D89F2F6CE685}"/>
            </c:ext>
          </c:extLst>
        </c:ser>
        <c:ser>
          <c:idx val="1"/>
          <c:order val="1"/>
          <c:tx>
            <c:strRef>
              <c:f>'SD1500'!$C$6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67-46AD-BC89-D89F2F6CE68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'SD1500'!$F$31:$F$32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'SD1500'!$G$31:$G$32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67-46AD-BC89-D89F2F6CE685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'SD1500'!$F$33:$F$34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67-46AD-BC89-D89F2F6CE68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'SD1500'!$F$35:$F$36</c:f>
              <c:numCache>
                <c:formatCode>General</c:formatCode>
                <c:ptCount val="2"/>
                <c:pt idx="0">
                  <c:v>2050</c:v>
                </c:pt>
                <c:pt idx="1">
                  <c:v>2050</c:v>
                </c:pt>
              </c:numCache>
            </c:numRef>
          </c:xVal>
          <c:yVal>
            <c:numRef>
              <c:f>'SD1500'!$G$35:$G$36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67-46AD-BC89-D89F2F6C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2376"/>
        <c:axId val="163771200"/>
      </c:scatterChart>
      <c:valAx>
        <c:axId val="16377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71200"/>
        <c:crosses val="autoZero"/>
        <c:crossBetween val="midCat"/>
      </c:valAx>
      <c:valAx>
        <c:axId val="1637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2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'SH16000'!$E$6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'SH16000'!$E$8:$E$24</c:f>
              <c:numCache>
                <c:formatCode>General</c:formatCode>
                <c:ptCount val="17"/>
                <c:pt idx="0">
                  <c:v>7.5295899999999998</c:v>
                </c:pt>
                <c:pt idx="1">
                  <c:v>7.6181629423650579</c:v>
                </c:pt>
                <c:pt idx="2">
                  <c:v>8.2696712016193743</c:v>
                </c:pt>
                <c:pt idx="3">
                  <c:v>9.0844168854514251</c:v>
                </c:pt>
                <c:pt idx="4">
                  <c:v>9.8524186468200003</c:v>
                </c:pt>
                <c:pt idx="5">
                  <c:v>10.216115830078126</c:v>
                </c:pt>
                <c:pt idx="6">
                  <c:v>10.530907495679999</c:v>
                </c:pt>
                <c:pt idx="7">
                  <c:v>10.790587509181874</c:v>
                </c:pt>
                <c:pt idx="8">
                  <c:v>10.986228427739999</c:v>
                </c:pt>
                <c:pt idx="9">
                  <c:v>11.082183262384415</c:v>
                </c:pt>
                <c:pt idx="10">
                  <c:v>11.12406833739135</c:v>
                </c:pt>
                <c:pt idx="11">
                  <c:v>11.098270845604102</c:v>
                </c:pt>
                <c:pt idx="12">
                  <c:v>10.986503226039375</c:v>
                </c:pt>
                <c:pt idx="13">
                  <c:v>10.795895681640626</c:v>
                </c:pt>
                <c:pt idx="14">
                  <c:v>10.497803542991893</c:v>
                </c:pt>
                <c:pt idx="15">
                  <c:v>10.066978509193142</c:v>
                </c:pt>
                <c:pt idx="16">
                  <c:v>9.4733264717443788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1-4DA5-AC87-C1FC75D86C07}"/>
            </c:ext>
          </c:extLst>
        </c:ser>
        <c:ser>
          <c:idx val="0"/>
          <c:order val="1"/>
          <c:tx>
            <c:strRef>
              <c:f>'SH16000'!$F$6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1-4DA5-AC87-C1FC75D86C0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'SH16000'!$H$31:$H$32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'SH16000'!$I$31:$I$32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1-4DA5-AC87-C1FC75D86C0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'SH16000'!$F$33:$F$34</c:f>
              <c:numCache>
                <c:formatCode>General</c:formatCode>
                <c:ptCount val="2"/>
                <c:pt idx="0">
                  <c:v>17000</c:v>
                </c:pt>
                <c:pt idx="1">
                  <c:v>17000</c:v>
                </c:pt>
              </c:numCache>
            </c:numRef>
          </c:xVal>
          <c:yVal>
            <c:numRef>
              <c:f>'SH16000'!$I$33:$I$34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1-4DA5-AC87-C1FC75D86C0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'SH16000'!$F$35:$F$36</c:f>
              <c:numCache>
                <c:formatCode>General</c:formatCode>
                <c:ptCount val="2"/>
                <c:pt idx="0">
                  <c:v>21500</c:v>
                </c:pt>
                <c:pt idx="1">
                  <c:v>21500</c:v>
                </c:pt>
              </c:numCache>
            </c:numRef>
          </c:xVal>
          <c:yVal>
            <c:numRef>
              <c:f>'SH16000'!$I$35:$I$36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1-4DA5-AC87-C1FC75D8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7952"/>
        <c:axId val="201759128"/>
      </c:scatterChart>
      <c:valAx>
        <c:axId val="2017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59128"/>
        <c:crosses val="autoZero"/>
        <c:crossBetween val="midCat"/>
      </c:valAx>
      <c:valAx>
        <c:axId val="2017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'SH21000'!$B$6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'SH21000'!$B$8:$B$24</c:f>
              <c:numCache>
                <c:formatCode>General</c:formatCode>
                <c:ptCount val="17"/>
                <c:pt idx="0">
                  <c:v>108.066</c:v>
                </c:pt>
                <c:pt idx="1">
                  <c:v>109.5241908836352</c:v>
                </c:pt>
                <c:pt idx="2">
                  <c:v>104.13381486776321</c:v>
                </c:pt>
                <c:pt idx="3">
                  <c:v>96.091799699251197</c:v>
                </c:pt>
                <c:pt idx="4">
                  <c:v>87.908842121011219</c:v>
                </c:pt>
                <c:pt idx="5">
                  <c:v>84.204715752014195</c:v>
                </c:pt>
                <c:pt idx="6">
                  <c:v>80.637660820387211</c:v>
                </c:pt>
                <c:pt idx="7">
                  <c:v>77.06632713428219</c:v>
                </c:pt>
                <c:pt idx="8">
                  <c:v>73.256543992000005</c:v>
                </c:pt>
                <c:pt idx="9">
                  <c:v>69.790693866374994</c:v>
                </c:pt>
                <c:pt idx="10">
                  <c:v>65.743385621999977</c:v>
                </c:pt>
                <c:pt idx="11">
                  <c:v>60.859884008875014</c:v>
                </c:pt>
                <c:pt idx="12">
                  <c:v>54.846193151999927</c:v>
                </c:pt>
                <c:pt idx="13">
                  <c:v>46.526851561257729</c:v>
                </c:pt>
                <c:pt idx="14">
                  <c:v>35.937476188874996</c:v>
                </c:pt>
                <c:pt idx="15">
                  <c:v>22.522152465820284</c:v>
                </c:pt>
                <c:pt idx="16">
                  <c:v>5.6674843420000229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9-42FD-8824-0BB3B2E1BCF5}"/>
            </c:ext>
          </c:extLst>
        </c:ser>
        <c:ser>
          <c:idx val="1"/>
          <c:order val="1"/>
          <c:tx>
            <c:strRef>
              <c:f>'SH21000'!$C$6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49-42FD-8824-0BB3B2E1BCF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'SH21000'!$F$31:$F$32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'SH21000'!$G$31:$G$32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49-42FD-8824-0BB3B2E1BCF5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'SH21000'!$F$33:$F$34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'SH21000'!$G$33:$G$34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49-42FD-8824-0BB3B2E1BCF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'SH21000'!$F$35:$F$36</c:f>
              <c:numCache>
                <c:formatCode>General</c:formatCode>
                <c:ptCount val="2"/>
                <c:pt idx="0">
                  <c:v>24000</c:v>
                </c:pt>
                <c:pt idx="1">
                  <c:v>24000</c:v>
                </c:pt>
              </c:numCache>
            </c:numRef>
          </c:xVal>
          <c:yVal>
            <c:numRef>
              <c:f>'SH21000'!$G$35:$G$36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49-42FD-8824-0BB3B2E1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9912"/>
        <c:axId val="201764224"/>
      </c:scatterChart>
      <c:valAx>
        <c:axId val="20175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4224"/>
        <c:crosses val="autoZero"/>
        <c:crossBetween val="midCat"/>
      </c:valAx>
      <c:valAx>
        <c:axId val="2017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9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'SH21000'!$E$6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'SH21000'!$E$8:$E$24</c:f>
              <c:numCache>
                <c:formatCode>General</c:formatCode>
                <c:ptCount val="17"/>
                <c:pt idx="0">
                  <c:v>10.3812</c:v>
                </c:pt>
                <c:pt idx="1">
                  <c:v>11.010779596718079</c:v>
                </c:pt>
                <c:pt idx="2">
                  <c:v>11.27945381244928</c:v>
                </c:pt>
                <c:pt idx="3">
                  <c:v>11.563168474644479</c:v>
                </c:pt>
                <c:pt idx="4">
                  <c:v>12.052795662868478</c:v>
                </c:pt>
                <c:pt idx="5">
                  <c:v>12.372812475131163</c:v>
                </c:pt>
                <c:pt idx="6">
                  <c:v>12.730319145522632</c:v>
                </c:pt>
                <c:pt idx="7">
                  <c:v>13.100176996357114</c:v>
                </c:pt>
                <c:pt idx="8">
                  <c:v>13.4470597543</c:v>
                </c:pt>
                <c:pt idx="9">
                  <c:v>13.679390795602735</c:v>
                </c:pt>
                <c:pt idx="10">
                  <c:v>13.838674496143751</c:v>
                </c:pt>
                <c:pt idx="11">
                  <c:v>13.891904153383987</c:v>
                </c:pt>
                <c:pt idx="12">
                  <c:v>13.801763980799997</c:v>
                </c:pt>
                <c:pt idx="13">
                  <c:v>13.487209782266188</c:v>
                </c:pt>
                <c:pt idx="14">
                  <c:v>12.887295888508987</c:v>
                </c:pt>
                <c:pt idx="15">
                  <c:v>11.934288506698593</c:v>
                </c:pt>
                <c:pt idx="16">
                  <c:v>10.554144914143741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1-4A60-9A2B-EF0668E0F5CB}"/>
            </c:ext>
          </c:extLst>
        </c:ser>
        <c:ser>
          <c:idx val="0"/>
          <c:order val="1"/>
          <c:tx>
            <c:strRef>
              <c:f>'SH21000'!$F$6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1-4A60-9A2B-EF0668E0F5CB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'SH21000'!$H$31:$H$32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'SH21000'!$I$31:$I$32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01-4A60-9A2B-EF0668E0F5CB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'SH21000'!$F$33:$F$34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'SH21000'!$I$33:$I$34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01-4A60-9A2B-EF0668E0F5CB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'SH21000'!$F$35:$F$36</c:f>
              <c:numCache>
                <c:formatCode>General</c:formatCode>
                <c:ptCount val="2"/>
                <c:pt idx="0">
                  <c:v>24000</c:v>
                </c:pt>
                <c:pt idx="1">
                  <c:v>24000</c:v>
                </c:pt>
              </c:numCache>
            </c:numRef>
          </c:xVal>
          <c:yVal>
            <c:numRef>
              <c:f>'SH21000'!$I$35:$I$36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01-4A60-9A2B-EF0668E0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0696"/>
        <c:axId val="201761088"/>
      </c:scatterChart>
      <c:valAx>
        <c:axId val="20176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1088"/>
        <c:crosses val="autoZero"/>
        <c:crossBetween val="midCat"/>
      </c:valAx>
      <c:valAx>
        <c:axId val="2017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0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'SH27000'!$B$6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'SH27000'!$B$8:$B$24</c:f>
              <c:numCache>
                <c:formatCode>General</c:formatCode>
                <c:ptCount val="17"/>
                <c:pt idx="0">
                  <c:v>92.485100000000003</c:v>
                </c:pt>
                <c:pt idx="1">
                  <c:v>82.712679909952328</c:v>
                </c:pt>
                <c:pt idx="2">
                  <c:v>83.25944959516157</c:v>
                </c:pt>
                <c:pt idx="3">
                  <c:v>86.302082874560881</c:v>
                </c:pt>
                <c:pt idx="4">
                  <c:v>87.575288172170019</c:v>
                </c:pt>
                <c:pt idx="5">
                  <c:v>86.900072206587737</c:v>
                </c:pt>
                <c:pt idx="6">
                  <c:v>85.199262714395928</c:v>
                </c:pt>
                <c:pt idx="7">
                  <c:v>82.220864350759513</c:v>
                </c:pt>
                <c:pt idx="8">
                  <c:v>77.639261000000047</c:v>
                </c:pt>
                <c:pt idx="9">
                  <c:v>73.487792222634852</c:v>
                </c:pt>
                <c:pt idx="10">
                  <c:v>68.277922595810082</c:v>
                </c:pt>
                <c:pt idx="11">
                  <c:v>61.821582037916755</c:v>
                </c:pt>
                <c:pt idx="12">
                  <c:v>53.897031729920229</c:v>
                </c:pt>
                <c:pt idx="13">
                  <c:v>44.245038842773624</c:v>
                </c:pt>
                <c:pt idx="14">
                  <c:v>32.565051264830174</c:v>
                </c:pt>
                <c:pt idx="15">
                  <c:v>18.511372329255323</c:v>
                </c:pt>
                <c:pt idx="16">
                  <c:v>1.6893355414401867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F7-47EC-AEAB-1BD1A1439410}"/>
            </c:ext>
          </c:extLst>
        </c:ser>
        <c:ser>
          <c:idx val="1"/>
          <c:order val="1"/>
          <c:tx>
            <c:strRef>
              <c:f>'SH27000'!$C$6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F7-47EC-AEAB-1BD1A143941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'SH27000'!$F$31:$F$32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'SH27000'!$G$31:$G$32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F7-47EC-AEAB-1BD1A143941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'SH27000'!$F$33:$F$34</c:f>
              <c:numCache>
                <c:formatCode>General</c:formatCode>
                <c:ptCount val="2"/>
                <c:pt idx="0">
                  <c:v>30000</c:v>
                </c:pt>
                <c:pt idx="1">
                  <c:v>30000</c:v>
                </c:pt>
              </c:numCache>
            </c:numRef>
          </c:xVal>
          <c:yVal>
            <c:numRef>
              <c:f>'SH27000'!$G$33:$G$34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F7-47EC-AEAB-1BD1A143941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'SH27000'!$F$35:$F$36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'SH27000'!$G$35:$G$36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F7-47EC-AEAB-1BD1A143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1480"/>
        <c:axId val="201762264"/>
      </c:scatterChart>
      <c:valAx>
        <c:axId val="20176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62264"/>
        <c:crosses val="autoZero"/>
        <c:crossBetween val="midCat"/>
      </c:valAx>
      <c:valAx>
        <c:axId val="2017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1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'SH27000'!$E$6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'SH27000'!$E$8:$E$24</c:f>
              <c:numCache>
                <c:formatCode>General</c:formatCode>
                <c:ptCount val="17"/>
                <c:pt idx="0">
                  <c:v>10.6326</c:v>
                </c:pt>
                <c:pt idx="1">
                  <c:v>11.106160993421456</c:v>
                </c:pt>
                <c:pt idx="2">
                  <c:v>14.340379602299063</c:v>
                </c:pt>
                <c:pt idx="3">
                  <c:v>17.774032992858896</c:v>
                </c:pt>
                <c:pt idx="4">
                  <c:v>20.448359628569996</c:v>
                </c:pt>
                <c:pt idx="5">
                  <c:v>21.315960266272462</c:v>
                </c:pt>
                <c:pt idx="6">
                  <c:v>22.018930763408441</c:v>
                </c:pt>
                <c:pt idx="7">
                  <c:v>22.548699921201269</c:v>
                </c:pt>
                <c:pt idx="8">
                  <c:v>22.874480999999996</c:v>
                </c:pt>
                <c:pt idx="9">
                  <c:v>22.948247971797208</c:v>
                </c:pt>
                <c:pt idx="10">
                  <c:v>22.873880897009983</c:v>
                </c:pt>
                <c:pt idx="11">
                  <c:v>22.611205781654064</c:v>
                </c:pt>
                <c:pt idx="12">
                  <c:v>22.108126936320005</c:v>
                </c:pt>
                <c:pt idx="13">
                  <c:v>21.299120288085973</c:v>
                </c:pt>
                <c:pt idx="14">
                  <c:v>20.10372669243003</c:v>
                </c:pt>
                <c:pt idx="15">
                  <c:v>18.425045245142854</c:v>
                </c:pt>
                <c:pt idx="16">
                  <c:v>16.148226594240015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5-4D36-83CD-B2DA14315CEE}"/>
            </c:ext>
          </c:extLst>
        </c:ser>
        <c:ser>
          <c:idx val="0"/>
          <c:order val="1"/>
          <c:tx>
            <c:strRef>
              <c:f>'SH27000'!$F$6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5-4D36-83CD-B2DA14315CE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'SH27000'!$H$31:$H$32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'SH27000'!$I$31:$I$32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22.95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A5-4D36-83CD-B2DA14315CE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'SH27000'!$F$33:$F$34</c:f>
              <c:numCache>
                <c:formatCode>General</c:formatCode>
                <c:ptCount val="2"/>
                <c:pt idx="0">
                  <c:v>30000</c:v>
                </c:pt>
                <c:pt idx="1">
                  <c:v>30000</c:v>
                </c:pt>
              </c:numCache>
            </c:numRef>
          </c:xVal>
          <c:yVal>
            <c:numRef>
              <c:f>'SH27000'!$I$33:$I$34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22.95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A5-4D36-83CD-B2DA14315CE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'SH27000'!$F$35:$F$36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'SH27000'!$I$35:$I$36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22.95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A5-4D36-83CD-B2DA1431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4616"/>
        <c:axId val="201772064"/>
      </c:scatterChart>
      <c:valAx>
        <c:axId val="20176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72064"/>
        <c:crosses val="autoZero"/>
        <c:crossBetween val="midCat"/>
      </c:valAx>
      <c:valAx>
        <c:axId val="2017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4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'SH35000'!$B$6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'SH35000'!$B$8:$B$24</c:f>
              <c:numCache>
                <c:formatCode>General</c:formatCode>
                <c:ptCount val="17"/>
                <c:pt idx="0">
                  <c:v>86.716800000000006</c:v>
                </c:pt>
                <c:pt idx="1">
                  <c:v>80.053872423319689</c:v>
                </c:pt>
                <c:pt idx="2">
                  <c:v>79.220731503177348</c:v>
                </c:pt>
                <c:pt idx="3">
                  <c:v>82.118114973065786</c:v>
                </c:pt>
                <c:pt idx="4">
                  <c:v>85.414985591337512</c:v>
                </c:pt>
                <c:pt idx="5">
                  <c:v>85.858502608542338</c:v>
                </c:pt>
                <c:pt idx="6">
                  <c:v>85.529701306152361</c:v>
                </c:pt>
                <c:pt idx="7">
                  <c:v>84.159474339858747</c:v>
                </c:pt>
                <c:pt idx="8">
                  <c:v>81.458370086399995</c:v>
                </c:pt>
                <c:pt idx="9">
                  <c:v>78.33569215525344</c:v>
                </c:pt>
                <c:pt idx="10">
                  <c:v>74.128368247741463</c:v>
                </c:pt>
                <c:pt idx="11">
                  <c:v>68.687035484955828</c:v>
                </c:pt>
                <c:pt idx="12">
                  <c:v>61.855618587402262</c:v>
                </c:pt>
                <c:pt idx="13">
                  <c:v>51.380351311029472</c:v>
                </c:pt>
                <c:pt idx="14">
                  <c:v>38.274116245642261</c:v>
                </c:pt>
                <c:pt idx="15">
                  <c:v>22.21110148322785</c:v>
                </c:pt>
                <c:pt idx="16">
                  <c:v>2.8505162624000207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F-40AB-AB3D-7144CFCA2E6C}"/>
            </c:ext>
          </c:extLst>
        </c:ser>
        <c:ser>
          <c:idx val="1"/>
          <c:order val="1"/>
          <c:tx>
            <c:strRef>
              <c:f>'SH35000'!$C$6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F-40AB-AB3D-7144CFCA2E6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'SH35000'!$F$31:$F$32</c:f>
              <c:numCache>
                <c:formatCode>General</c:formatCode>
                <c:ptCount val="2"/>
                <c:pt idx="0">
                  <c:v>26500</c:v>
                </c:pt>
                <c:pt idx="1">
                  <c:v>26500</c:v>
                </c:pt>
              </c:numCache>
            </c:numRef>
          </c:xVal>
          <c:yVal>
            <c:numRef>
              <c:f>'SH35000'!$G$31:$G$32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9F-40AB-AB3D-7144CFCA2E6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'SH35000'!$F$33:$F$34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'SH35000'!$G$33:$G$34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9F-40AB-AB3D-7144CFCA2E6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'SH35000'!$F$35:$F$36</c:f>
              <c:numCache>
                <c:formatCode>General</c:formatCode>
                <c:ptCount val="2"/>
                <c:pt idx="0">
                  <c:v>43200</c:v>
                </c:pt>
                <c:pt idx="1">
                  <c:v>43200</c:v>
                </c:pt>
              </c:numCache>
            </c:numRef>
          </c:xVal>
          <c:yVal>
            <c:numRef>
              <c:f>'SH35000'!$G$35:$G$36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9F-40AB-AB3D-7144CFCA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9712"/>
        <c:axId val="201770104"/>
      </c:scatterChart>
      <c:valAx>
        <c:axId val="2017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70104"/>
        <c:crosses val="autoZero"/>
        <c:crossBetween val="midCat"/>
      </c:valAx>
      <c:valAx>
        <c:axId val="2017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9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'SH35000'!$E$6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'SH35000'!$E$8:$E$24</c:f>
              <c:numCache>
                <c:formatCode>General</c:formatCode>
                <c:ptCount val="17"/>
                <c:pt idx="0">
                  <c:v>13.542199999999999</c:v>
                </c:pt>
                <c:pt idx="1">
                  <c:v>14.642777458769816</c:v>
                </c:pt>
                <c:pt idx="2">
                  <c:v>17.586285418785781</c:v>
                </c:pt>
                <c:pt idx="3">
                  <c:v>21.217916354081531</c:v>
                </c:pt>
                <c:pt idx="4">
                  <c:v>24.678957353322506</c:v>
                </c:pt>
                <c:pt idx="5">
                  <c:v>25.761374351892471</c:v>
                </c:pt>
                <c:pt idx="6">
                  <c:v>26.730144445800789</c:v>
                </c:pt>
                <c:pt idx="7">
                  <c:v>27.573503240880758</c:v>
                </c:pt>
                <c:pt idx="8">
                  <c:v>28.284576709760003</c:v>
                </c:pt>
                <c:pt idx="9">
                  <c:v>28.733977695098815</c:v>
                </c:pt>
                <c:pt idx="10">
                  <c:v>29.107162036169228</c:v>
                </c:pt>
                <c:pt idx="11">
                  <c:v>29.406750946179777</c:v>
                </c:pt>
                <c:pt idx="12">
                  <c:v>29.636979168167947</c:v>
                </c:pt>
                <c:pt idx="13">
                  <c:v>29.832836844314826</c:v>
                </c:pt>
                <c:pt idx="14">
                  <c:v>29.947868145230352</c:v>
                </c:pt>
                <c:pt idx="15">
                  <c:v>29.999624699158986</c:v>
                </c:pt>
                <c:pt idx="16">
                  <c:v>30.009258757760001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9-4606-B382-4747A0A20BFD}"/>
            </c:ext>
          </c:extLst>
        </c:ser>
        <c:ser>
          <c:idx val="0"/>
          <c:order val="1"/>
          <c:tx>
            <c:strRef>
              <c:f>'SH35000'!$F$6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29-4606-B382-4747A0A20BF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'SH35000'!$H$31:$H$32</c:f>
              <c:numCache>
                <c:formatCode>General</c:formatCode>
                <c:ptCount val="2"/>
                <c:pt idx="0">
                  <c:v>26500</c:v>
                </c:pt>
                <c:pt idx="1">
                  <c:v>26500</c:v>
                </c:pt>
              </c:numCache>
            </c:numRef>
          </c:xVal>
          <c:yVal>
            <c:numRef>
              <c:f>'SH35000'!$I$31:$I$32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30.01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29-4606-B382-4747A0A20BFD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'SH35000'!$F$33:$F$34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'SH35000'!$I$33:$I$34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30.01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29-4606-B382-4747A0A20BF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'SH35000'!$F$35:$F$36</c:f>
              <c:numCache>
                <c:formatCode>General</c:formatCode>
                <c:ptCount val="2"/>
                <c:pt idx="0">
                  <c:v>43200</c:v>
                </c:pt>
                <c:pt idx="1">
                  <c:v>43200</c:v>
                </c:pt>
              </c:numCache>
            </c:numRef>
          </c:xVal>
          <c:yVal>
            <c:numRef>
              <c:f>'SH35000'!$I$35:$I$36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30.01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29-4606-B382-4747A0A20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9320"/>
        <c:axId val="201770496"/>
      </c:scatterChart>
      <c:valAx>
        <c:axId val="20176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770496"/>
        <c:crosses val="autoZero"/>
        <c:crossBetween val="midCat"/>
      </c:valAx>
      <c:valAx>
        <c:axId val="2017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9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675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v>675-7000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A-4FF6-96E3-71575D95C1E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675-7000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A-4FF6-96E3-71575D95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'SH6700'!$A$12:$A$20</c:f>
              <c:numCache>
                <c:formatCode>General</c:formatCode>
                <c:ptCount val="9"/>
                <c:pt idx="0">
                  <c:v>4400</c:v>
                </c:pt>
                <c:pt idx="1">
                  <c:v>5050</c:v>
                </c:pt>
                <c:pt idx="2">
                  <c:v>5700</c:v>
                </c:pt>
                <c:pt idx="3">
                  <c:v>6350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</c:numCache>
            </c:numRef>
          </c:xVal>
          <c:yVal>
            <c:numRef>
              <c:f>'SH6700'!$B$12:$B$20</c:f>
              <c:numCache>
                <c:formatCode>General</c:formatCode>
                <c:ptCount val="9"/>
                <c:pt idx="0">
                  <c:v>103.24355385548802</c:v>
                </c:pt>
                <c:pt idx="1">
                  <c:v>100.4803276360511</c:v>
                </c:pt>
                <c:pt idx="2">
                  <c:v>97.012112300506544</c:v>
                </c:pt>
                <c:pt idx="3">
                  <c:v>92.83154839283597</c:v>
                </c:pt>
                <c:pt idx="4">
                  <c:v>87.905453850000043</c:v>
                </c:pt>
                <c:pt idx="5">
                  <c:v>83.552463867187541</c:v>
                </c:pt>
                <c:pt idx="6">
                  <c:v>78.623372800000027</c:v>
                </c:pt>
                <c:pt idx="7">
                  <c:v>72.993580345312523</c:v>
                </c:pt>
                <c:pt idx="8">
                  <c:v>66.485016750000028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1DA-4FF6-96E3-71575D95C1E9}"/>
            </c:ext>
          </c:extLst>
        </c:ser>
        <c:ser>
          <c:idx val="0"/>
          <c:order val="2"/>
          <c:tx>
            <c:v>675-7600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675-7600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A-4FF6-96E3-71575D95C1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'SH7500'!$A$12:$A$20</c:f>
              <c:numCache>
                <c:formatCode>General</c:formatCode>
                <c:ptCount val="9"/>
                <c:pt idx="0">
                  <c:v>4500</c:v>
                </c:pt>
                <c:pt idx="1">
                  <c:v>5275</c:v>
                </c:pt>
                <c:pt idx="2">
                  <c:v>6050</c:v>
                </c:pt>
                <c:pt idx="3">
                  <c:v>6825</c:v>
                </c:pt>
                <c:pt idx="4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>
                  <c:v>11000</c:v>
                </c:pt>
              </c:numCache>
            </c:numRef>
          </c:xVal>
          <c:yVal>
            <c:numRef>
              <c:f>'SH7500'!$B$12:$B$20</c:f>
              <c:numCache>
                <c:formatCode>General</c:formatCode>
                <c:ptCount val="9"/>
                <c:pt idx="0">
                  <c:v>108.53597768687501</c:v>
                </c:pt>
                <c:pt idx="1">
                  <c:v>106.41979795599426</c:v>
                </c:pt>
                <c:pt idx="2">
                  <c:v>103.2555767508583</c:v>
                </c:pt>
                <c:pt idx="3">
                  <c:v>99.130984596985925</c:v>
                </c:pt>
                <c:pt idx="4">
                  <c:v>94.172215010099251</c:v>
                </c:pt>
                <c:pt idx="5">
                  <c:v>87.9028404801346</c:v>
                </c:pt>
                <c:pt idx="6">
                  <c:v>80.802713690980639</c:v>
                </c:pt>
                <c:pt idx="7">
                  <c:v>72.723261558767604</c:v>
                </c:pt>
                <c:pt idx="8">
                  <c:v>63.23786412000004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1DA-4FF6-96E3-71575D95C1E9}"/>
            </c:ext>
          </c:extLst>
        </c:ser>
        <c:ser>
          <c:idx val="8"/>
          <c:order val="4"/>
          <c:tx>
            <c:v>675-11000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675-11000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'SH10000'!$A$12:$A$20</c:f>
              <c:numCache>
                <c:formatCode>General</c:formatCode>
                <c:ptCount val="9"/>
                <c:pt idx="0">
                  <c:v>6000</c:v>
                </c:pt>
                <c:pt idx="1">
                  <c:v>7250</c:v>
                </c:pt>
                <c:pt idx="2">
                  <c:v>8500</c:v>
                </c:pt>
                <c:pt idx="3">
                  <c:v>9750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'SH10000'!$B$12:$B$20</c:f>
              <c:numCache>
                <c:formatCode>General</c:formatCode>
                <c:ptCount val="9"/>
                <c:pt idx="0">
                  <c:v>100.39167606400001</c:v>
                </c:pt>
                <c:pt idx="1">
                  <c:v>96.475095414195295</c:v>
                </c:pt>
                <c:pt idx="2">
                  <c:v>90.886599957749951</c:v>
                </c:pt>
                <c:pt idx="3">
                  <c:v>83.995026247398414</c:v>
                </c:pt>
                <c:pt idx="4">
                  <c:v>76.067809663999938</c:v>
                </c:pt>
                <c:pt idx="5">
                  <c:v>70.806962955710873</c:v>
                </c:pt>
                <c:pt idx="6">
                  <c:v>65.054527343749982</c:v>
                </c:pt>
                <c:pt idx="7">
                  <c:v>58.613286034132784</c:v>
                </c:pt>
                <c:pt idx="8">
                  <c:v>51.175720735999789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1DA-4FF6-96E3-71575D95C1E9}"/>
            </c:ext>
          </c:extLst>
        </c:ser>
        <c:ser>
          <c:idx val="14"/>
          <c:order val="6"/>
          <c:tx>
            <c:v>675-12500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675-12000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'SH12000'!$A$12:$A$20</c:f>
              <c:numCache>
                <c:formatCode>General</c:formatCode>
                <c:ptCount val="9"/>
                <c:pt idx="0">
                  <c:v>6600</c:v>
                </c:pt>
                <c:pt idx="1">
                  <c:v>7887.5</c:v>
                </c:pt>
                <c:pt idx="2">
                  <c:v>9175</c:v>
                </c:pt>
                <c:pt idx="3">
                  <c:v>10462.5</c:v>
                </c:pt>
                <c:pt idx="4">
                  <c:v>11750</c:v>
                </c:pt>
                <c:pt idx="5">
                  <c:v>12687.5</c:v>
                </c:pt>
                <c:pt idx="6">
                  <c:v>13625</c:v>
                </c:pt>
                <c:pt idx="7">
                  <c:v>14562.5</c:v>
                </c:pt>
                <c:pt idx="8">
                  <c:v>15500</c:v>
                </c:pt>
              </c:numCache>
            </c:numRef>
          </c:xVal>
          <c:yVal>
            <c:numRef>
              <c:f>'SH12000'!$B$12:$B$20</c:f>
              <c:numCache>
                <c:formatCode>General</c:formatCode>
                <c:ptCount val="9"/>
                <c:pt idx="0">
                  <c:v>108.03066732408</c:v>
                </c:pt>
                <c:pt idx="1">
                  <c:v>103.15462474040019</c:v>
                </c:pt>
                <c:pt idx="2">
                  <c:v>98.262061046059614</c:v>
                </c:pt>
                <c:pt idx="3">
                  <c:v>93.398586095130952</c:v>
                </c:pt>
                <c:pt idx="4">
                  <c:v>88.36293751777346</c:v>
                </c:pt>
                <c:pt idx="5">
                  <c:v>84.341065217354611</c:v>
                </c:pt>
                <c:pt idx="6">
                  <c:v>79.740053473767119</c:v>
                </c:pt>
                <c:pt idx="7">
                  <c:v>74.235130768685195</c:v>
                </c:pt>
                <c:pt idx="8">
                  <c:v>67.432124159375036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1DA-4FF6-96E3-71575D95C1E9}"/>
            </c:ext>
          </c:extLst>
        </c:ser>
        <c:ser>
          <c:idx val="12"/>
          <c:order val="8"/>
          <c:tx>
            <c:v>675-17000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675-17000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'SH16000'!$A$12:$A$20</c:f>
              <c:numCache>
                <c:formatCode>General</c:formatCode>
                <c:ptCount val="9"/>
                <c:pt idx="0">
                  <c:v>11000</c:v>
                </c:pt>
                <c:pt idx="1">
                  <c:v>12500</c:v>
                </c:pt>
                <c:pt idx="2">
                  <c:v>14000</c:v>
                </c:pt>
                <c:pt idx="3">
                  <c:v>15500</c:v>
                </c:pt>
                <c:pt idx="4">
                  <c:v>17000</c:v>
                </c:pt>
                <c:pt idx="5">
                  <c:v>18125</c:v>
                </c:pt>
                <c:pt idx="6">
                  <c:v>19250</c:v>
                </c:pt>
                <c:pt idx="7">
                  <c:v>20375</c:v>
                </c:pt>
                <c:pt idx="8">
                  <c:v>21500</c:v>
                </c:pt>
              </c:numCache>
            </c:numRef>
          </c:xVal>
          <c:yVal>
            <c:numRef>
              <c:f>'SH16000'!$B$12:$B$20</c:f>
              <c:numCache>
                <c:formatCode>General</c:formatCode>
                <c:ptCount val="9"/>
                <c:pt idx="0">
                  <c:v>80.725673955500028</c:v>
                </c:pt>
                <c:pt idx="1">
                  <c:v>77.771632080078106</c:v>
                </c:pt>
                <c:pt idx="2">
                  <c:v>74.298408271999989</c:v>
                </c:pt>
                <c:pt idx="3">
                  <c:v>70.359984538296843</c:v>
                </c:pt>
                <c:pt idx="4">
                  <c:v>65.928446418499931</c:v>
                </c:pt>
                <c:pt idx="5">
                  <c:v>62.180571062898565</c:v>
                </c:pt>
                <c:pt idx="6">
                  <c:v>57.903781786160579</c:v>
                </c:pt>
                <c:pt idx="7">
                  <c:v>52.856227394256905</c:v>
                </c:pt>
                <c:pt idx="8">
                  <c:v>46.692350180984363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1DA-4FF6-96E3-71575D95C1E9}"/>
            </c:ext>
          </c:extLst>
        </c:ser>
        <c:ser>
          <c:idx val="5"/>
          <c:order val="10"/>
          <c:tx>
            <c:v>675-19000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675-19000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14350</c:v>
                </c:pt>
                <c:pt idx="2">
                  <c:v>15900</c:v>
                </c:pt>
                <c:pt idx="3">
                  <c:v>17450</c:v>
                </c:pt>
                <c:pt idx="4">
                  <c:v>19000</c:v>
                </c:pt>
                <c:pt idx="5">
                  <c:v>20250</c:v>
                </c:pt>
                <c:pt idx="6">
                  <c:v>21500</c:v>
                </c:pt>
                <c:pt idx="7">
                  <c:v>22750</c:v>
                </c:pt>
                <c:pt idx="8">
                  <c:v>24000</c:v>
                </c:pt>
              </c:numCache>
            </c:numRef>
          </c:xVal>
          <c:yVal>
            <c:numRef>
              <c:f>'SH21000'!$B$12:$B$20</c:f>
              <c:numCache>
                <c:formatCode>General</c:formatCode>
                <c:ptCount val="9"/>
                <c:pt idx="0">
                  <c:v>87.908842121011219</c:v>
                </c:pt>
                <c:pt idx="1">
                  <c:v>84.204715752014195</c:v>
                </c:pt>
                <c:pt idx="2">
                  <c:v>80.637660820387211</c:v>
                </c:pt>
                <c:pt idx="3">
                  <c:v>77.06632713428219</c:v>
                </c:pt>
                <c:pt idx="4">
                  <c:v>73.256543992000005</c:v>
                </c:pt>
                <c:pt idx="5">
                  <c:v>69.790693866374994</c:v>
                </c:pt>
                <c:pt idx="6">
                  <c:v>65.743385621999977</c:v>
                </c:pt>
                <c:pt idx="7">
                  <c:v>60.859884008875014</c:v>
                </c:pt>
                <c:pt idx="8">
                  <c:v>54.846193151999927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21DA-4FF6-96E3-71575D95C1E9}"/>
            </c:ext>
          </c:extLst>
        </c:ser>
        <c:ser>
          <c:idx val="16"/>
          <c:order val="12"/>
          <c:tx>
            <c:v>675-30000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675-30000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'SH27000'!$A$12:$A$20</c:f>
              <c:numCache>
                <c:formatCode>General</c:formatCode>
                <c:ptCount val="9"/>
                <c:pt idx="0">
                  <c:v>21000</c:v>
                </c:pt>
                <c:pt idx="1">
                  <c:v>23250</c:v>
                </c:pt>
                <c:pt idx="2">
                  <c:v>25500</c:v>
                </c:pt>
                <c:pt idx="3">
                  <c:v>27750</c:v>
                </c:pt>
                <c:pt idx="4">
                  <c:v>30000</c:v>
                </c:pt>
                <c:pt idx="5">
                  <c:v>31500</c:v>
                </c:pt>
                <c:pt idx="6">
                  <c:v>33000</c:v>
                </c:pt>
                <c:pt idx="7">
                  <c:v>34500</c:v>
                </c:pt>
                <c:pt idx="8">
                  <c:v>36000</c:v>
                </c:pt>
              </c:numCache>
            </c:numRef>
          </c:xVal>
          <c:yVal>
            <c:numRef>
              <c:f>'SH27000'!$B$12:$B$20</c:f>
              <c:numCache>
                <c:formatCode>General</c:formatCode>
                <c:ptCount val="9"/>
                <c:pt idx="0">
                  <c:v>87.575288172170019</c:v>
                </c:pt>
                <c:pt idx="1">
                  <c:v>86.900072206587737</c:v>
                </c:pt>
                <c:pt idx="2">
                  <c:v>85.199262714395928</c:v>
                </c:pt>
                <c:pt idx="3">
                  <c:v>82.220864350759513</c:v>
                </c:pt>
                <c:pt idx="4">
                  <c:v>77.639261000000047</c:v>
                </c:pt>
                <c:pt idx="5">
                  <c:v>73.487792222634852</c:v>
                </c:pt>
                <c:pt idx="6">
                  <c:v>68.277922595810082</c:v>
                </c:pt>
                <c:pt idx="7">
                  <c:v>61.821582037916755</c:v>
                </c:pt>
                <c:pt idx="8">
                  <c:v>53.897031729920229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21DA-4FF6-96E3-71575D95C1E9}"/>
            </c:ext>
          </c:extLst>
        </c:ser>
        <c:ser>
          <c:idx val="18"/>
          <c:order val="14"/>
          <c:tx>
            <c:v>675-36000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675-36000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'SH35000'!$A$12:$A$20</c:f>
              <c:numCache>
                <c:formatCode>General</c:formatCode>
                <c:ptCount val="9"/>
                <c:pt idx="0">
                  <c:v>26500</c:v>
                </c:pt>
                <c:pt idx="1">
                  <c:v>28875</c:v>
                </c:pt>
                <c:pt idx="2">
                  <c:v>31250</c:v>
                </c:pt>
                <c:pt idx="3">
                  <c:v>33625</c:v>
                </c:pt>
                <c:pt idx="4">
                  <c:v>36000</c:v>
                </c:pt>
                <c:pt idx="5">
                  <c:v>37800</c:v>
                </c:pt>
                <c:pt idx="6">
                  <c:v>39600</c:v>
                </c:pt>
                <c:pt idx="7">
                  <c:v>41400</c:v>
                </c:pt>
                <c:pt idx="8">
                  <c:v>43200</c:v>
                </c:pt>
              </c:numCache>
            </c:numRef>
          </c:xVal>
          <c:yVal>
            <c:numRef>
              <c:f>'SH35000'!$B$12:$B$20</c:f>
              <c:numCache>
                <c:formatCode>General</c:formatCode>
                <c:ptCount val="9"/>
                <c:pt idx="0">
                  <c:v>85.414985591337512</c:v>
                </c:pt>
                <c:pt idx="1">
                  <c:v>85.858502608542338</c:v>
                </c:pt>
                <c:pt idx="2">
                  <c:v>85.529701306152361</c:v>
                </c:pt>
                <c:pt idx="3">
                  <c:v>84.159474339858747</c:v>
                </c:pt>
                <c:pt idx="4">
                  <c:v>81.458370086399995</c:v>
                </c:pt>
                <c:pt idx="5">
                  <c:v>78.33569215525344</c:v>
                </c:pt>
                <c:pt idx="6">
                  <c:v>74.128368247741463</c:v>
                </c:pt>
                <c:pt idx="7">
                  <c:v>68.687035484955828</c:v>
                </c:pt>
                <c:pt idx="8">
                  <c:v>61.855618587402262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21DA-4FF6-96E3-71575D95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1280"/>
        <c:axId val="202031128"/>
      </c:scatterChart>
      <c:scatterChart>
        <c:scatterStyle val="smoothMarker"/>
        <c:varyColors val="0"/>
        <c:ser>
          <c:idx val="11"/>
          <c:order val="1"/>
          <c:tx>
            <c:v>675-7000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675-7000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'SH6700'!$A$12:$A$20</c:f>
              <c:numCache>
                <c:formatCode>General</c:formatCode>
                <c:ptCount val="9"/>
                <c:pt idx="0">
                  <c:v>4400</c:v>
                </c:pt>
                <c:pt idx="1">
                  <c:v>5050</c:v>
                </c:pt>
                <c:pt idx="2">
                  <c:v>5700</c:v>
                </c:pt>
                <c:pt idx="3">
                  <c:v>6350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</c:numCache>
            </c:numRef>
          </c:xVal>
          <c:yVal>
            <c:numRef>
              <c:f>'SH6700'!$H$12:$H$20</c:f>
              <c:numCache>
                <c:formatCode>General</c:formatCode>
                <c:ptCount val="9"/>
                <c:pt idx="0">
                  <c:v>63.7</c:v>
                </c:pt>
                <c:pt idx="1">
                  <c:v>67.8</c:v>
                </c:pt>
                <c:pt idx="2">
                  <c:v>70.7</c:v>
                </c:pt>
                <c:pt idx="3">
                  <c:v>72.400000000000006</c:v>
                </c:pt>
                <c:pt idx="4">
                  <c:v>73</c:v>
                </c:pt>
                <c:pt idx="5">
                  <c:v>72.599999999999994</c:v>
                </c:pt>
                <c:pt idx="6">
                  <c:v>71.400000000000006</c:v>
                </c:pt>
                <c:pt idx="7">
                  <c:v>69.099999999999994</c:v>
                </c:pt>
                <c:pt idx="8">
                  <c:v>65.599999999999994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21DA-4FF6-96E3-71575D95C1E9}"/>
            </c:ext>
          </c:extLst>
        </c:ser>
        <c:ser>
          <c:idx val="2"/>
          <c:order val="3"/>
          <c:tx>
            <c:v>675-7600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675-7600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'SH7500'!$A$12:$A$20</c:f>
              <c:numCache>
                <c:formatCode>General</c:formatCode>
                <c:ptCount val="9"/>
                <c:pt idx="0">
                  <c:v>4500</c:v>
                </c:pt>
                <c:pt idx="1">
                  <c:v>5275</c:v>
                </c:pt>
                <c:pt idx="2">
                  <c:v>6050</c:v>
                </c:pt>
                <c:pt idx="3">
                  <c:v>6825</c:v>
                </c:pt>
                <c:pt idx="4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>
                  <c:v>11000</c:v>
                </c:pt>
              </c:numCache>
            </c:numRef>
          </c:xVal>
          <c:yVal>
            <c:numRef>
              <c:f>'SH7500'!$H$12:$H$20</c:f>
              <c:numCache>
                <c:formatCode>General</c:formatCode>
                <c:ptCount val="9"/>
                <c:pt idx="0">
                  <c:v>63</c:v>
                </c:pt>
                <c:pt idx="1">
                  <c:v>67.900000000000006</c:v>
                </c:pt>
                <c:pt idx="2">
                  <c:v>71.2</c:v>
                </c:pt>
                <c:pt idx="3">
                  <c:v>73</c:v>
                </c:pt>
                <c:pt idx="4">
                  <c:v>73.8</c:v>
                </c:pt>
                <c:pt idx="5">
                  <c:v>73.400000000000006</c:v>
                </c:pt>
                <c:pt idx="6">
                  <c:v>72</c:v>
                </c:pt>
                <c:pt idx="7">
                  <c:v>69.2</c:v>
                </c:pt>
                <c:pt idx="8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21DA-4FF6-96E3-71575D95C1E9}"/>
            </c:ext>
          </c:extLst>
        </c:ser>
        <c:ser>
          <c:idx val="9"/>
          <c:order val="5"/>
          <c:tx>
            <c:v>675-11000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21DA-4FF6-96E3-71575D95C1E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675-11000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21DA-4FF6-96E3-71575D95C1E9}"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'SH10000'!$A$12:$A$20</c:f>
              <c:numCache>
                <c:formatCode>General</c:formatCode>
                <c:ptCount val="9"/>
                <c:pt idx="0">
                  <c:v>6000</c:v>
                </c:pt>
                <c:pt idx="1">
                  <c:v>7250</c:v>
                </c:pt>
                <c:pt idx="2">
                  <c:v>8500</c:v>
                </c:pt>
                <c:pt idx="3">
                  <c:v>9750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'SH10000'!$H$12:$H$20</c:f>
              <c:numCache>
                <c:formatCode>General</c:formatCode>
                <c:ptCount val="9"/>
                <c:pt idx="0">
                  <c:v>67.5</c:v>
                </c:pt>
                <c:pt idx="1">
                  <c:v>71.8</c:v>
                </c:pt>
                <c:pt idx="2">
                  <c:v>74.900000000000006</c:v>
                </c:pt>
                <c:pt idx="3">
                  <c:v>77</c:v>
                </c:pt>
                <c:pt idx="4">
                  <c:v>77.8</c:v>
                </c:pt>
                <c:pt idx="5">
                  <c:v>77.5</c:v>
                </c:pt>
                <c:pt idx="6">
                  <c:v>76.2</c:v>
                </c:pt>
                <c:pt idx="7">
                  <c:v>73.599999999999994</c:v>
                </c:pt>
                <c:pt idx="8">
                  <c:v>68.900000000000006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21DA-4FF6-96E3-71575D95C1E9}"/>
            </c:ext>
          </c:extLst>
        </c:ser>
        <c:ser>
          <c:idx val="15"/>
          <c:order val="7"/>
          <c:tx>
            <c:v>675-12500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675-12000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'SH12000'!$A$12:$A$20</c:f>
              <c:numCache>
                <c:formatCode>General</c:formatCode>
                <c:ptCount val="9"/>
                <c:pt idx="0">
                  <c:v>6600</c:v>
                </c:pt>
                <c:pt idx="1">
                  <c:v>7887.5</c:v>
                </c:pt>
                <c:pt idx="2">
                  <c:v>9175</c:v>
                </c:pt>
                <c:pt idx="3">
                  <c:v>10462.5</c:v>
                </c:pt>
                <c:pt idx="4">
                  <c:v>11750</c:v>
                </c:pt>
                <c:pt idx="5">
                  <c:v>12687.5</c:v>
                </c:pt>
                <c:pt idx="6">
                  <c:v>13625</c:v>
                </c:pt>
                <c:pt idx="7">
                  <c:v>14562.5</c:v>
                </c:pt>
                <c:pt idx="8">
                  <c:v>15500</c:v>
                </c:pt>
              </c:numCache>
            </c:numRef>
          </c:xVal>
          <c:yVal>
            <c:numRef>
              <c:f>'SH12000'!$H$12:$H$20</c:f>
              <c:numCache>
                <c:formatCode>General</c:formatCode>
                <c:ptCount val="9"/>
                <c:pt idx="0">
                  <c:v>66.3</c:v>
                </c:pt>
                <c:pt idx="1">
                  <c:v>70.7</c:v>
                </c:pt>
                <c:pt idx="2">
                  <c:v>73.5</c:v>
                </c:pt>
                <c:pt idx="3">
                  <c:v>74.900000000000006</c:v>
                </c:pt>
                <c:pt idx="4">
                  <c:v>75.2</c:v>
                </c:pt>
                <c:pt idx="5">
                  <c:v>74.5</c:v>
                </c:pt>
                <c:pt idx="6">
                  <c:v>72.900000000000006</c:v>
                </c:pt>
                <c:pt idx="7">
                  <c:v>70.2</c:v>
                </c:pt>
                <c:pt idx="8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21DA-4FF6-96E3-71575D95C1E9}"/>
            </c:ext>
          </c:extLst>
        </c:ser>
        <c:ser>
          <c:idx val="13"/>
          <c:order val="9"/>
          <c:tx>
            <c:v>675-17000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675-17000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'SH16000'!$A$12:$A$20</c:f>
              <c:numCache>
                <c:formatCode>General</c:formatCode>
                <c:ptCount val="9"/>
                <c:pt idx="0">
                  <c:v>11000</c:v>
                </c:pt>
                <c:pt idx="1">
                  <c:v>12500</c:v>
                </c:pt>
                <c:pt idx="2">
                  <c:v>14000</c:v>
                </c:pt>
                <c:pt idx="3">
                  <c:v>15500</c:v>
                </c:pt>
                <c:pt idx="4">
                  <c:v>17000</c:v>
                </c:pt>
                <c:pt idx="5">
                  <c:v>18125</c:v>
                </c:pt>
                <c:pt idx="6">
                  <c:v>19250</c:v>
                </c:pt>
                <c:pt idx="7">
                  <c:v>20375</c:v>
                </c:pt>
                <c:pt idx="8">
                  <c:v>21500</c:v>
                </c:pt>
              </c:numCache>
            </c:numRef>
          </c:xVal>
          <c:yVal>
            <c:numRef>
              <c:f>'SH16000'!$H$12:$H$20</c:f>
              <c:numCache>
                <c:formatCode>General</c:formatCode>
                <c:ptCount val="9"/>
                <c:pt idx="0">
                  <c:v>66.3</c:v>
                </c:pt>
                <c:pt idx="1">
                  <c:v>70</c:v>
                </c:pt>
                <c:pt idx="2">
                  <c:v>72.599999999999994</c:v>
                </c:pt>
                <c:pt idx="3">
                  <c:v>74.3</c:v>
                </c:pt>
                <c:pt idx="4">
                  <c:v>75</c:v>
                </c:pt>
                <c:pt idx="5">
                  <c:v>74.8</c:v>
                </c:pt>
                <c:pt idx="6">
                  <c:v>73.7</c:v>
                </c:pt>
                <c:pt idx="7">
                  <c:v>71.400000000000006</c:v>
                </c:pt>
                <c:pt idx="8">
                  <c:v>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9-21DA-4FF6-96E3-71575D95C1E9}"/>
            </c:ext>
          </c:extLst>
        </c:ser>
        <c:ser>
          <c:idx val="7"/>
          <c:order val="11"/>
          <c:tx>
            <c:v>675-19000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675-19000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14350</c:v>
                </c:pt>
                <c:pt idx="2">
                  <c:v>15900</c:v>
                </c:pt>
                <c:pt idx="3">
                  <c:v>17450</c:v>
                </c:pt>
                <c:pt idx="4">
                  <c:v>19000</c:v>
                </c:pt>
                <c:pt idx="5">
                  <c:v>20250</c:v>
                </c:pt>
                <c:pt idx="6">
                  <c:v>21500</c:v>
                </c:pt>
                <c:pt idx="7">
                  <c:v>22750</c:v>
                </c:pt>
                <c:pt idx="8">
                  <c:v>24000</c:v>
                </c:pt>
              </c:numCache>
            </c:numRef>
          </c:xVal>
          <c:yVal>
            <c:numRef>
              <c:f>'SH21000'!$H$12:$H$20</c:f>
              <c:numCache>
                <c:formatCode>General</c:formatCode>
                <c:ptCount val="9"/>
                <c:pt idx="0">
                  <c:v>68.599999999999994</c:v>
                </c:pt>
                <c:pt idx="1">
                  <c:v>71.8</c:v>
                </c:pt>
                <c:pt idx="2">
                  <c:v>74.099999999999994</c:v>
                </c:pt>
                <c:pt idx="3">
                  <c:v>75.5</c:v>
                </c:pt>
                <c:pt idx="4">
                  <c:v>76.099999999999994</c:v>
                </c:pt>
                <c:pt idx="5">
                  <c:v>76</c:v>
                </c:pt>
                <c:pt idx="6">
                  <c:v>75.099999999999994</c:v>
                </c:pt>
                <c:pt idx="7">
                  <c:v>73.3</c:v>
                </c:pt>
                <c:pt idx="8">
                  <c:v>70.099999999999994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3-21DA-4FF6-96E3-71575D95C1E9}"/>
            </c:ext>
          </c:extLst>
        </c:ser>
        <c:ser>
          <c:idx val="17"/>
          <c:order val="13"/>
          <c:tx>
            <c:v>675-30000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675-30000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'SH27000'!$A$12:$A$20</c:f>
              <c:numCache>
                <c:formatCode>General</c:formatCode>
                <c:ptCount val="9"/>
                <c:pt idx="0">
                  <c:v>21000</c:v>
                </c:pt>
                <c:pt idx="1">
                  <c:v>23250</c:v>
                </c:pt>
                <c:pt idx="2">
                  <c:v>25500</c:v>
                </c:pt>
                <c:pt idx="3">
                  <c:v>27750</c:v>
                </c:pt>
                <c:pt idx="4">
                  <c:v>30000</c:v>
                </c:pt>
                <c:pt idx="5">
                  <c:v>31500</c:v>
                </c:pt>
                <c:pt idx="6">
                  <c:v>33000</c:v>
                </c:pt>
                <c:pt idx="7">
                  <c:v>34500</c:v>
                </c:pt>
                <c:pt idx="8">
                  <c:v>36000</c:v>
                </c:pt>
              </c:numCache>
            </c:numRef>
          </c:xVal>
          <c:yVal>
            <c:numRef>
              <c:f>'SH27000'!$H$12:$H$20</c:f>
              <c:numCache>
                <c:formatCode>General</c:formatCode>
                <c:ptCount val="9"/>
                <c:pt idx="0">
                  <c:v>66.099999999999994</c:v>
                </c:pt>
                <c:pt idx="1">
                  <c:v>69.7</c:v>
                </c:pt>
                <c:pt idx="2">
                  <c:v>72.599999999999994</c:v>
                </c:pt>
                <c:pt idx="3">
                  <c:v>74.400000000000006</c:v>
                </c:pt>
                <c:pt idx="4">
                  <c:v>74.900000000000006</c:v>
                </c:pt>
                <c:pt idx="5">
                  <c:v>74.2</c:v>
                </c:pt>
                <c:pt idx="6">
                  <c:v>72.400000000000006</c:v>
                </c:pt>
                <c:pt idx="7">
                  <c:v>69.400000000000006</c:v>
                </c:pt>
                <c:pt idx="8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D-21DA-4FF6-96E3-71575D95C1E9}"/>
            </c:ext>
          </c:extLst>
        </c:ser>
        <c:ser>
          <c:idx val="19"/>
          <c:order val="15"/>
          <c:tx>
            <c:v>675-36000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21DA-4FF6-96E3-71575D95C1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21DA-4FF6-96E3-71575D95C1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21DA-4FF6-96E3-71575D95C1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21DA-4FF6-96E3-71575D95C1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21DA-4FF6-96E3-71575D95C1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21DA-4FF6-96E3-71575D95C1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21DA-4FF6-96E3-71575D95C1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21DA-4FF6-96E3-71575D95C1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675-36000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21DA-4FF6-96E3-71575D95C1E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'SH35000'!$A$12:$A$20</c:f>
              <c:numCache>
                <c:formatCode>General</c:formatCode>
                <c:ptCount val="9"/>
                <c:pt idx="0">
                  <c:v>26500</c:v>
                </c:pt>
                <c:pt idx="1">
                  <c:v>28875</c:v>
                </c:pt>
                <c:pt idx="2">
                  <c:v>31250</c:v>
                </c:pt>
                <c:pt idx="3">
                  <c:v>33625</c:v>
                </c:pt>
                <c:pt idx="4">
                  <c:v>36000</c:v>
                </c:pt>
                <c:pt idx="5">
                  <c:v>37800</c:v>
                </c:pt>
                <c:pt idx="6">
                  <c:v>39600</c:v>
                </c:pt>
                <c:pt idx="7">
                  <c:v>41400</c:v>
                </c:pt>
                <c:pt idx="8">
                  <c:v>43200</c:v>
                </c:pt>
              </c:numCache>
            </c:numRef>
          </c:xVal>
          <c:yVal>
            <c:numRef>
              <c:f>'SH35000'!$H$12:$H$20</c:f>
              <c:numCache>
                <c:formatCode>General</c:formatCode>
                <c:ptCount val="9"/>
                <c:pt idx="0">
                  <c:v>67.400000000000006</c:v>
                </c:pt>
                <c:pt idx="1">
                  <c:v>70.8</c:v>
                </c:pt>
                <c:pt idx="2">
                  <c:v>73.5</c:v>
                </c:pt>
                <c:pt idx="3">
                  <c:v>75.5</c:v>
                </c:pt>
                <c:pt idx="4">
                  <c:v>76.2</c:v>
                </c:pt>
                <c:pt idx="5">
                  <c:v>75.8</c:v>
                </c:pt>
                <c:pt idx="6">
                  <c:v>74.2</c:v>
                </c:pt>
                <c:pt idx="7">
                  <c:v>71.099999999999994</c:v>
                </c:pt>
                <c:pt idx="8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7-21DA-4FF6-96E3-71575D95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600"/>
        <c:axId val="202020936"/>
      </c:scatterChart>
      <c:valAx>
        <c:axId val="2017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31128"/>
        <c:crosses val="autoZero"/>
        <c:crossBetween val="midCat"/>
      </c:valAx>
      <c:valAx>
        <c:axId val="20203112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1280"/>
        <c:crosses val="autoZero"/>
        <c:crossBetween val="midCat"/>
      </c:valAx>
      <c:valAx>
        <c:axId val="20202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20936"/>
        <c:crosses val="autoZero"/>
        <c:crossBetween val="midCat"/>
      </c:valAx>
      <c:valAx>
        <c:axId val="202020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6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'FC NPSH'!$B$6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NPSH'!$B$8:$B$24</c:f>
              <c:numCache>
                <c:formatCode>General</c:formatCode>
                <c:ptCount val="17"/>
                <c:pt idx="0">
                  <c:v>29.015419999999999</c:v>
                </c:pt>
                <c:pt idx="1">
                  <c:v>28.868554024629336</c:v>
                </c:pt>
                <c:pt idx="2">
                  <c:v>28.706140350980615</c:v>
                </c:pt>
                <c:pt idx="3">
                  <c:v>28.529184289171138</c:v>
                </c:pt>
                <c:pt idx="4">
                  <c:v>28.338662986848636</c:v>
                </c:pt>
                <c:pt idx="5">
                  <c:v>25.136994517047672</c:v>
                </c:pt>
                <c:pt idx="6">
                  <c:v>21.378852151009941</c:v>
                </c:pt>
                <c:pt idx="7">
                  <c:v>17.827381387103376</c:v>
                </c:pt>
                <c:pt idx="8">
                  <c:v>14.475027770233917</c:v>
                </c:pt>
                <c:pt idx="9">
                  <c:v>12.928376302469083</c:v>
                </c:pt>
                <c:pt idx="10">
                  <c:v>11.1709743343637</c:v>
                </c:pt>
                <c:pt idx="11">
                  <c:v>9.064977805540817</c:v>
                </c:pt>
                <c:pt idx="12">
                  <c:v>6.4438243862958995</c:v>
                </c:pt>
                <c:pt idx="13">
                  <c:v>5.4226514516385471</c:v>
                </c:pt>
                <c:pt idx="14">
                  <c:v>4.3147652085294315</c:v>
                </c:pt>
                <c:pt idx="15">
                  <c:v>3.1118257806940099</c:v>
                </c:pt>
                <c:pt idx="16">
                  <c:v>1.8051253232025641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3-44B1-828A-B466B282C894}"/>
            </c:ext>
          </c:extLst>
        </c:ser>
        <c:ser>
          <c:idx val="1"/>
          <c:order val="1"/>
          <c:tx>
            <c:strRef>
              <c:f>'FC NPSH'!$C$6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NPSH'!$C$8:$C$24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63-44B1-828A-B466B282C89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 NPSH'!$F$31:$F$32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'FC NPSH'!$G$31:$G$32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63-44B1-828A-B466B282C894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 NPSH'!$F$33:$F$34</c:f>
              <c:numCache>
                <c:formatCode>General</c:formatCode>
                <c:ptCount val="2"/>
                <c:pt idx="0">
                  <c:v>3400</c:v>
                </c:pt>
                <c:pt idx="1">
                  <c:v>3400</c:v>
                </c:pt>
              </c:numCache>
            </c:numRef>
          </c:xVal>
          <c:yVal>
            <c:numRef>
              <c:f>'FC NPSH'!$G$33:$G$34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63-44B1-828A-B466B282C894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 NPSH'!$F$35:$F$36</c:f>
              <c:numCache>
                <c:formatCode>General</c:formatCode>
                <c:ptCount val="2"/>
                <c:pt idx="0">
                  <c:v>4750</c:v>
                </c:pt>
                <c:pt idx="1">
                  <c:v>4750</c:v>
                </c:pt>
              </c:numCache>
            </c:numRef>
          </c:xVal>
          <c:yVal>
            <c:numRef>
              <c:f>'FC NPSH'!$G$35:$G$36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63-44B1-828A-B466B282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120"/>
        <c:axId val="77591512"/>
      </c:scatterChart>
      <c:valAx>
        <c:axId val="775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591512"/>
        <c:crosses val="autoZero"/>
        <c:crossBetween val="midCat"/>
      </c:valAx>
      <c:valAx>
        <c:axId val="77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'FC NPSH'!$E$6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NPSH'!$E$8:$E$24</c:f>
              <c:numCache>
                <c:formatCode>General</c:formatCode>
                <c:ptCount val="17"/>
                <c:pt idx="0">
                  <c:v>0.69948999999999995</c:v>
                </c:pt>
                <c:pt idx="1">
                  <c:v>0.69822426774736401</c:v>
                </c:pt>
                <c:pt idx="2">
                  <c:v>0.6965762372808838</c:v>
                </c:pt>
                <c:pt idx="3">
                  <c:v>0.69458458116781219</c:v>
                </c:pt>
                <c:pt idx="4">
                  <c:v>0.69228641689453119</c:v>
                </c:pt>
                <c:pt idx="5">
                  <c:v>0.65011116202517305</c:v>
                </c:pt>
                <c:pt idx="6">
                  <c:v>0.61363864025155013</c:v>
                </c:pt>
                <c:pt idx="7">
                  <c:v>0.60203712053123704</c:v>
                </c:pt>
                <c:pt idx="8">
                  <c:v>0.60734460395519996</c:v>
                </c:pt>
                <c:pt idx="9">
                  <c:v>0.60811108533901204</c:v>
                </c:pt>
                <c:pt idx="10">
                  <c:v>0.60345451235784897</c:v>
                </c:pt>
                <c:pt idx="11">
                  <c:v>0.58960838505441071</c:v>
                </c:pt>
                <c:pt idx="12">
                  <c:v>0.56242965287109348</c:v>
                </c:pt>
                <c:pt idx="13">
                  <c:v>0.54964704293918198</c:v>
                </c:pt>
                <c:pt idx="14">
                  <c:v>0.53472123023364682</c:v>
                </c:pt>
                <c:pt idx="15">
                  <c:v>0.51747952183694423</c:v>
                </c:pt>
                <c:pt idx="16">
                  <c:v>0.49774723637760021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22-4E01-AEEB-60E923B38E52}"/>
            </c:ext>
          </c:extLst>
        </c:ser>
        <c:ser>
          <c:idx val="0"/>
          <c:order val="1"/>
          <c:tx>
            <c:strRef>
              <c:f>'FC NPSH'!$F$6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NPSH'!$F$8:$F$24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22-4E01-AEEB-60E923B38E5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 NPSH'!$H$31:$H$32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'FC NPSH'!$I$31:$I$32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22-4E01-AEEB-60E923B38E5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 NPSH'!$F$33:$F$34</c:f>
              <c:numCache>
                <c:formatCode>General</c:formatCode>
                <c:ptCount val="2"/>
                <c:pt idx="0">
                  <c:v>3400</c:v>
                </c:pt>
                <c:pt idx="1">
                  <c:v>3400</c:v>
                </c:pt>
              </c:numCache>
            </c:numRef>
          </c:xVal>
          <c:yVal>
            <c:numRef>
              <c:f>'FC NPSH'!$I$33:$I$34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22-4E01-AEEB-60E923B38E5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 NPSH'!$F$35:$F$36</c:f>
              <c:numCache>
                <c:formatCode>General</c:formatCode>
                <c:ptCount val="2"/>
                <c:pt idx="0">
                  <c:v>4750</c:v>
                </c:pt>
                <c:pt idx="1">
                  <c:v>4750</c:v>
                </c:pt>
              </c:numCache>
            </c:numRef>
          </c:xVal>
          <c:yVal>
            <c:numRef>
              <c:f>'FC NPSH'!$I$35:$I$36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22-4E01-AEEB-60E923B3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0504"/>
        <c:axId val="161254816"/>
      </c:scatterChart>
      <c:valAx>
        <c:axId val="1612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54816"/>
        <c:crosses val="autoZero"/>
        <c:crossBetween val="midCat"/>
      </c:valAx>
      <c:valAx>
        <c:axId val="161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0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1.xml"/><Relationship Id="rId1" Type="http://schemas.openxmlformats.org/officeDocument/2006/relationships/chart" Target="../charts/chart120.xml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3.xml"/><Relationship Id="rId1" Type="http://schemas.openxmlformats.org/officeDocument/2006/relationships/chart" Target="../charts/chart122.xml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7.xml"/><Relationship Id="rId1" Type="http://schemas.openxmlformats.org/officeDocument/2006/relationships/chart" Target="../charts/chart126.xml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9.xml"/><Relationship Id="rId1" Type="http://schemas.openxmlformats.org/officeDocument/2006/relationships/chart" Target="../charts/chart128.xml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9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00000000-0008-0000-0900-000002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182880</xdr:rowOff>
    </xdr:from>
    <xdr:to>
      <xdr:col>13</xdr:col>
      <xdr:colOff>845820</xdr:colOff>
      <xdr:row>23</xdr:row>
      <xdr:rowOff>182880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A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182880</xdr:rowOff>
    </xdr:from>
    <xdr:to>
      <xdr:col>19</xdr:col>
      <xdr:colOff>861060</xdr:colOff>
      <xdr:row>23</xdr:row>
      <xdr:rowOff>175260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0A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B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0B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0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0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00000000-0008-0000-0D00-000001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2290" name="Chart 2">
          <a:extLst>
            <a:ext uri="{FF2B5EF4-FFF2-40B4-BE49-F238E27FC236}">
              <a16:creationId xmlns:a16="http://schemas.microsoft.com/office/drawing/2014/main" id="{00000000-0008-0000-0D00-000002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7620</xdr:rowOff>
    </xdr:from>
    <xdr:to>
      <xdr:col>13</xdr:col>
      <xdr:colOff>830580</xdr:colOff>
      <xdr:row>24</xdr:row>
      <xdr:rowOff>7620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00000000-0008-0000-0E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861060</xdr:colOff>
      <xdr:row>24</xdr:row>
      <xdr:rowOff>0</xdr:rowOff>
    </xdr:to>
    <xdr:graphicFrame macro="">
      <xdr:nvGraphicFramePr>
        <xdr:cNvPr id="13314" name="Chart 2">
          <a:extLst>
            <a:ext uri="{FF2B5EF4-FFF2-40B4-BE49-F238E27FC236}">
              <a16:creationId xmlns:a16="http://schemas.microsoft.com/office/drawing/2014/main" id="{00000000-0008-0000-0E00-000002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0F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4338" name="Chart 2">
          <a:extLst>
            <a:ext uri="{FF2B5EF4-FFF2-40B4-BE49-F238E27FC236}">
              <a16:creationId xmlns:a16="http://schemas.microsoft.com/office/drawing/2014/main" id="{00000000-0008-0000-0F00-00000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5361" name="Chart 1">
          <a:extLst>
            <a:ext uri="{FF2B5EF4-FFF2-40B4-BE49-F238E27FC236}">
              <a16:creationId xmlns:a16="http://schemas.microsoft.com/office/drawing/2014/main" id="{00000000-0008-0000-1000-000001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5362" name="Chart 2">
          <a:extLst>
            <a:ext uri="{FF2B5EF4-FFF2-40B4-BE49-F238E27FC236}">
              <a16:creationId xmlns:a16="http://schemas.microsoft.com/office/drawing/2014/main" id="{00000000-0008-0000-1000-000002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00000000-0008-0000-1100-000001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6386" name="Chart 2">
          <a:extLst>
            <a:ext uri="{FF2B5EF4-FFF2-40B4-BE49-F238E27FC236}">
              <a16:creationId xmlns:a16="http://schemas.microsoft.com/office/drawing/2014/main" id="{00000000-0008-0000-1100-000002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00000000-0008-0000-1200-00000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182880</xdr:rowOff>
    </xdr:from>
    <xdr:to>
      <xdr:col>19</xdr:col>
      <xdr:colOff>853440</xdr:colOff>
      <xdr:row>23</xdr:row>
      <xdr:rowOff>175260</xdr:rowOff>
    </xdr:to>
    <xdr:graphicFrame macro="">
      <xdr:nvGraphicFramePr>
        <xdr:cNvPr id="17410" name="Chart 2">
          <a:extLst>
            <a:ext uri="{FF2B5EF4-FFF2-40B4-BE49-F238E27FC236}">
              <a16:creationId xmlns:a16="http://schemas.microsoft.com/office/drawing/2014/main" id="{00000000-0008-0000-1200-00000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7620</xdr:rowOff>
    </xdr:from>
    <xdr:to>
      <xdr:col>14</xdr:col>
      <xdr:colOff>0</xdr:colOff>
      <xdr:row>24</xdr:row>
      <xdr:rowOff>7620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00000000-0008-0000-1300-000001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861060</xdr:colOff>
      <xdr:row>24</xdr:row>
      <xdr:rowOff>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00000000-0008-0000-14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9458" name="Chart 2">
          <a:extLst>
            <a:ext uri="{FF2B5EF4-FFF2-40B4-BE49-F238E27FC236}">
              <a16:creationId xmlns:a16="http://schemas.microsoft.com/office/drawing/2014/main" id="{00000000-0008-0000-1400-000002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0481" name="Chart 1">
          <a:extLst>
            <a:ext uri="{FF2B5EF4-FFF2-40B4-BE49-F238E27FC236}">
              <a16:creationId xmlns:a16="http://schemas.microsoft.com/office/drawing/2014/main" id="{00000000-0008-0000-1500-000001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20482" name="Chart 2">
          <a:extLst>
            <a:ext uri="{FF2B5EF4-FFF2-40B4-BE49-F238E27FC236}">
              <a16:creationId xmlns:a16="http://schemas.microsoft.com/office/drawing/2014/main" id="{00000000-0008-0000-1500-000002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00000000-0008-0000-1600-00000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21506" name="Chart 2">
          <a:extLst>
            <a:ext uri="{FF2B5EF4-FFF2-40B4-BE49-F238E27FC236}">
              <a16:creationId xmlns:a16="http://schemas.microsoft.com/office/drawing/2014/main" id="{00000000-0008-0000-1600-000002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00000000-0008-0000-1700-000001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2530" name="Chart 2">
          <a:extLst>
            <a:ext uri="{FF2B5EF4-FFF2-40B4-BE49-F238E27FC236}">
              <a16:creationId xmlns:a16="http://schemas.microsoft.com/office/drawing/2014/main" id="{00000000-0008-0000-1700-000002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0</xdr:rowOff>
    </xdr:from>
    <xdr:to>
      <xdr:col>13</xdr:col>
      <xdr:colOff>838200</xdr:colOff>
      <xdr:row>24</xdr:row>
      <xdr:rowOff>0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00000000-0008-0000-1800-000001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845820</xdr:colOff>
      <xdr:row>3</xdr:row>
      <xdr:rowOff>182880</xdr:rowOff>
    </xdr:from>
    <xdr:to>
      <xdr:col>19</xdr:col>
      <xdr:colOff>845820</xdr:colOff>
      <xdr:row>23</xdr:row>
      <xdr:rowOff>175260</xdr:rowOff>
    </xdr:to>
    <xdr:graphicFrame macro="">
      <xdr:nvGraphicFramePr>
        <xdr:cNvPr id="23554" name="Chart 2">
          <a:extLst>
            <a:ext uri="{FF2B5EF4-FFF2-40B4-BE49-F238E27FC236}">
              <a16:creationId xmlns:a16="http://schemas.microsoft.com/office/drawing/2014/main" id="{00000000-0008-0000-1800-00000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0</xdr:rowOff>
    </xdr:from>
    <xdr:to>
      <xdr:col>13</xdr:col>
      <xdr:colOff>838200</xdr:colOff>
      <xdr:row>24</xdr:row>
      <xdr:rowOff>0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00000000-0008-0000-1900-000001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845820</xdr:colOff>
      <xdr:row>3</xdr:row>
      <xdr:rowOff>182880</xdr:rowOff>
    </xdr:from>
    <xdr:to>
      <xdr:col>19</xdr:col>
      <xdr:colOff>845820</xdr:colOff>
      <xdr:row>23</xdr:row>
      <xdr:rowOff>175260</xdr:rowOff>
    </xdr:to>
    <xdr:graphicFrame macro="">
      <xdr:nvGraphicFramePr>
        <xdr:cNvPr id="24578" name="Chart 2">
          <a:extLst>
            <a:ext uri="{FF2B5EF4-FFF2-40B4-BE49-F238E27FC236}">
              <a16:creationId xmlns:a16="http://schemas.microsoft.com/office/drawing/2014/main" id="{00000000-0008-0000-1900-00000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5601" name="Chart 1">
          <a:extLst>
            <a:ext uri="{FF2B5EF4-FFF2-40B4-BE49-F238E27FC236}">
              <a16:creationId xmlns:a16="http://schemas.microsoft.com/office/drawing/2014/main" id="{00000000-0008-0000-1A00-000001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D2B3-1798-4F9C-8C7F-23125B48F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52495-72DB-4181-AE23-76C2D719D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00000000-0008-0000-1B00-000001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6626" name="Chart 2">
          <a:extLst>
            <a:ext uri="{FF2B5EF4-FFF2-40B4-BE49-F238E27FC236}">
              <a16:creationId xmlns:a16="http://schemas.microsoft.com/office/drawing/2014/main" id="{00000000-0008-0000-1B00-00000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00000000-0008-0000-1C00-000001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7650" name="Chart 2">
          <a:extLst>
            <a:ext uri="{FF2B5EF4-FFF2-40B4-BE49-F238E27FC236}">
              <a16:creationId xmlns:a16="http://schemas.microsoft.com/office/drawing/2014/main" id="{00000000-0008-0000-1C00-000002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00000000-0008-0000-1D00-000001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8674" name="Chart 2">
          <a:extLst>
            <a:ext uri="{FF2B5EF4-FFF2-40B4-BE49-F238E27FC236}">
              <a16:creationId xmlns:a16="http://schemas.microsoft.com/office/drawing/2014/main" id="{00000000-0008-0000-1D00-000002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00000000-0008-0000-1E00-000001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00000000-0008-0000-1E00-00000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30721" name="Chart 1">
          <a:extLst>
            <a:ext uri="{FF2B5EF4-FFF2-40B4-BE49-F238E27FC236}">
              <a16:creationId xmlns:a16="http://schemas.microsoft.com/office/drawing/2014/main" id="{00000000-0008-0000-1F00-000001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00000000-0008-0000-1F00-000002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00000000-0008-0000-2000-000001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00000000-0008-0000-2000-00000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21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21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3793" name="Chart 1">
          <a:extLst>
            <a:ext uri="{FF2B5EF4-FFF2-40B4-BE49-F238E27FC236}">
              <a16:creationId xmlns:a16="http://schemas.microsoft.com/office/drawing/2014/main" id="{00000000-0008-0000-2200-000001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3794" name="Chart 2">
          <a:extLst>
            <a:ext uri="{FF2B5EF4-FFF2-40B4-BE49-F238E27FC236}">
              <a16:creationId xmlns:a16="http://schemas.microsoft.com/office/drawing/2014/main" id="{00000000-0008-0000-2200-00000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4817" name="Chart 1">
          <a:extLst>
            <a:ext uri="{FF2B5EF4-FFF2-40B4-BE49-F238E27FC236}">
              <a16:creationId xmlns:a16="http://schemas.microsoft.com/office/drawing/2014/main" id="{00000000-0008-0000-2300-000001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4818" name="Chart 2">
          <a:extLst>
            <a:ext uri="{FF2B5EF4-FFF2-40B4-BE49-F238E27FC236}">
              <a16:creationId xmlns:a16="http://schemas.microsoft.com/office/drawing/2014/main" id="{00000000-0008-0000-2300-000002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23</xdr:col>
      <xdr:colOff>0</xdr:colOff>
      <xdr:row>30</xdr:row>
      <xdr:rowOff>30480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4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</xdr:colOff>
      <xdr:row>28</xdr:row>
      <xdr:rowOff>129540</xdr:rowOff>
    </xdr:from>
    <xdr:to>
      <xdr:col>22</xdr:col>
      <xdr:colOff>464820</xdr:colOff>
      <xdr:row>29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13464540" y="5250180"/>
          <a:ext cx="41148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900"/>
            <a:t>BPD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5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5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0.00163</cdr:x>
      <cdr:y>0.00552</cdr:y>
    </cdr:from>
    <cdr:to>
      <cdr:x>0.03156</cdr:x>
      <cdr:y>0.07044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2860" y="3048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  <a:r>
            <a:rPr lang="en-CA" sz="800" baseline="0"/>
            <a:t> [FT]</a:t>
          </a:r>
          <a:endParaRPr lang="en-CA" sz="800"/>
        </a:p>
      </cdr:txBody>
    </cdr:sp>
  </cdr:relSizeAnchor>
  <cdr:relSizeAnchor xmlns:cdr="http://schemas.openxmlformats.org/drawingml/2006/chartDrawing">
    <cdr:from>
      <cdr:x>0.97334</cdr:x>
      <cdr:y>0.00138</cdr:y>
    </cdr:from>
    <cdr:to>
      <cdr:x>0.99891</cdr:x>
      <cdr:y>0.07597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632180" y="7620"/>
          <a:ext cx="35814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 [%]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25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25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00000000-0008-0000-2600-000001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7890" name="Chart 2">
          <a:extLst>
            <a:ext uri="{FF2B5EF4-FFF2-40B4-BE49-F238E27FC236}">
              <a16:creationId xmlns:a16="http://schemas.microsoft.com/office/drawing/2014/main" id="{00000000-0008-0000-2600-00000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8913" name="Chart 1">
          <a:extLst>
            <a:ext uri="{FF2B5EF4-FFF2-40B4-BE49-F238E27FC236}">
              <a16:creationId xmlns:a16="http://schemas.microsoft.com/office/drawing/2014/main" id="{00000000-0008-0000-2700-000001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8914" name="Chart 2">
          <a:extLst>
            <a:ext uri="{FF2B5EF4-FFF2-40B4-BE49-F238E27FC236}">
              <a16:creationId xmlns:a16="http://schemas.microsoft.com/office/drawing/2014/main" id="{00000000-0008-0000-2700-000002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28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28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40961" name="Chart 1">
          <a:extLst>
            <a:ext uri="{FF2B5EF4-FFF2-40B4-BE49-F238E27FC236}">
              <a16:creationId xmlns:a16="http://schemas.microsoft.com/office/drawing/2014/main" id="{00000000-0008-0000-2900-000001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00000000-0008-0000-2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id="{00000000-0008-0000-2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3009" name="Chart 1">
          <a:extLst>
            <a:ext uri="{FF2B5EF4-FFF2-40B4-BE49-F238E27FC236}">
              <a16:creationId xmlns:a16="http://schemas.microsoft.com/office/drawing/2014/main" id="{00000000-0008-0000-2B00-000001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3010" name="Chart 2">
          <a:extLst>
            <a:ext uri="{FF2B5EF4-FFF2-40B4-BE49-F238E27FC236}">
              <a16:creationId xmlns:a16="http://schemas.microsoft.com/office/drawing/2014/main" id="{00000000-0008-0000-2B00-000002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00000000-0008-0000-2C00-000001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00000000-0008-0000-2C00-00000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6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0000000-0008-0000-06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5057" name="Chart 1">
          <a:extLst>
            <a:ext uri="{FF2B5EF4-FFF2-40B4-BE49-F238E27FC236}">
              <a16:creationId xmlns:a16="http://schemas.microsoft.com/office/drawing/2014/main" id="{00000000-0008-0000-2D00-000001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5058" name="Chart 2">
          <a:extLst>
            <a:ext uri="{FF2B5EF4-FFF2-40B4-BE49-F238E27FC236}">
              <a16:creationId xmlns:a16="http://schemas.microsoft.com/office/drawing/2014/main" id="{00000000-0008-0000-2D00-000002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6081" name="Chart 1">
          <a:extLst>
            <a:ext uri="{FF2B5EF4-FFF2-40B4-BE49-F238E27FC236}">
              <a16:creationId xmlns:a16="http://schemas.microsoft.com/office/drawing/2014/main" id="{00000000-0008-0000-2E00-000001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6082" name="Chart 2">
          <a:extLst>
            <a:ext uri="{FF2B5EF4-FFF2-40B4-BE49-F238E27FC236}">
              <a16:creationId xmlns:a16="http://schemas.microsoft.com/office/drawing/2014/main" id="{00000000-0008-0000-2E00-000002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7105" name="Chart 1">
          <a:extLst>
            <a:ext uri="{FF2B5EF4-FFF2-40B4-BE49-F238E27FC236}">
              <a16:creationId xmlns:a16="http://schemas.microsoft.com/office/drawing/2014/main" id="{00000000-0008-0000-2F00-000001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7106" name="Chart 2">
          <a:extLst>
            <a:ext uri="{FF2B5EF4-FFF2-40B4-BE49-F238E27FC236}">
              <a16:creationId xmlns:a16="http://schemas.microsoft.com/office/drawing/2014/main" id="{00000000-0008-0000-2F00-000002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8129" name="Chart 1">
          <a:extLst>
            <a:ext uri="{FF2B5EF4-FFF2-40B4-BE49-F238E27FC236}">
              <a16:creationId xmlns:a16="http://schemas.microsoft.com/office/drawing/2014/main" id="{00000000-0008-0000-3000-000001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8130" name="Chart 2">
          <a:extLst>
            <a:ext uri="{FF2B5EF4-FFF2-40B4-BE49-F238E27FC236}">
              <a16:creationId xmlns:a16="http://schemas.microsoft.com/office/drawing/2014/main" id="{00000000-0008-0000-3000-000002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9153" name="Chart 1">
          <a:extLst>
            <a:ext uri="{FF2B5EF4-FFF2-40B4-BE49-F238E27FC236}">
              <a16:creationId xmlns:a16="http://schemas.microsoft.com/office/drawing/2014/main" id="{00000000-0008-0000-3100-000001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9154" name="Chart 2">
          <a:extLst>
            <a:ext uri="{FF2B5EF4-FFF2-40B4-BE49-F238E27FC236}">
              <a16:creationId xmlns:a16="http://schemas.microsoft.com/office/drawing/2014/main" id="{00000000-0008-0000-3100-000002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50177" name="Chart 1">
          <a:extLst>
            <a:ext uri="{FF2B5EF4-FFF2-40B4-BE49-F238E27FC236}">
              <a16:creationId xmlns:a16="http://schemas.microsoft.com/office/drawing/2014/main" id="{00000000-0008-0000-3200-000001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18580-D25E-4635-8026-C756FF47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E727B-DD75-43F8-9BBF-BD7E5A57B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DEE93-C629-4511-93B4-D0E12E8ED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5B53D-B885-494A-A08C-26A8B7FFD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07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07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D269B-F4D0-4AEA-BB97-3148918BD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06D33-ADDE-493F-BC8D-F06F5BAA6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FD360-80E3-4516-BFCE-5B27B4945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1E62F-E646-4F9A-B484-0670B70DC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B68EE-3754-4420-8370-D3D479EE4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13B98-380E-4C7C-B956-33A6A0C87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B15E8-8643-4BAD-9911-BD2CB5766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496F0-6AA3-4F2F-B1C3-D79581C1F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6E79E-411F-48D0-AA5B-886986A81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8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D243B-E854-4AF0-881F-3AF4CAE26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3687C-4F47-41B0-A811-E41FB792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7797A-F8F1-4161-99E4-AC73F2A31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CE25B-AD8C-4B64-91C8-CDCC6B5E6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6D45E-9342-44F4-A15A-C1128B00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D8375-E029-43EC-9171-D27F273A1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92D27-B004-4483-8DFA-4D748EE5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82486-B66D-46F2-86E7-C505B10C5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57EA8-2371-4FA9-AE4A-70E194C6B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2E1C6-6F0E-4B4F-B08F-B68ABF0F4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EFC7D-285A-4175-8F32-239DC42FD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F9F0D-6AC3-4C3B-889C-E707E429B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922E0-2B82-40CF-9FC4-666574A2F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ACBF5-412E-461F-9990-3E493762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F5188-46AF-48EA-A93F-821B2C35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1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15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16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17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18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19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20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21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22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2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24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25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26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"/>
  <sheetViews>
    <sheetView workbookViewId="0">
      <pane xSplit="3" ySplit="2" topLeftCell="D28" activePane="bottomRight" state="frozenSplit"/>
      <selection pane="topRight" activeCell="J1" sqref="J1"/>
      <selection pane="bottomLeft" activeCell="A9" sqref="A9"/>
      <selection pane="bottomRight" activeCell="D49" sqref="D49:T49"/>
    </sheetView>
  </sheetViews>
  <sheetFormatPr defaultRowHeight="14.4"/>
  <cols>
    <col min="1" max="1" width="10.44140625" bestFit="1" customWidth="1"/>
    <col min="2" max="2" width="9.33203125" bestFit="1" customWidth="1"/>
    <col min="3" max="3" width="9.33203125" customWidth="1"/>
    <col min="4" max="6" width="12.88671875" customWidth="1"/>
    <col min="7" max="7" width="12.88671875" bestFit="1" customWidth="1"/>
    <col min="8" max="9" width="14" bestFit="1" customWidth="1"/>
    <col min="10" max="13" width="12.88671875" bestFit="1" customWidth="1"/>
    <col min="14" max="14" width="12.5546875" bestFit="1" customWidth="1"/>
    <col min="15" max="20" width="12.88671875" bestFit="1" customWidth="1"/>
  </cols>
  <sheetData>
    <row r="1" spans="1:20" ht="15" thickBot="1">
      <c r="B1" s="1" t="s">
        <v>29</v>
      </c>
      <c r="C1" s="1" t="s">
        <v>30</v>
      </c>
      <c r="D1" s="1" t="s">
        <v>61</v>
      </c>
      <c r="E1" s="1" t="s">
        <v>62</v>
      </c>
      <c r="F1" s="1" t="s">
        <v>63</v>
      </c>
      <c r="G1" t="s">
        <v>47</v>
      </c>
      <c r="H1" t="s">
        <v>49</v>
      </c>
      <c r="I1" t="s">
        <v>48</v>
      </c>
      <c r="J1" t="s">
        <v>50</v>
      </c>
      <c r="K1" t="s">
        <v>51</v>
      </c>
      <c r="L1" t="s">
        <v>52</v>
      </c>
      <c r="M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9" t="s">
        <v>60</v>
      </c>
    </row>
    <row r="2" spans="1:20" ht="15" thickBot="1">
      <c r="A2" s="4" t="s">
        <v>0</v>
      </c>
      <c r="B2" s="5" t="s">
        <v>1</v>
      </c>
      <c r="C2" s="10"/>
      <c r="D2" s="5"/>
      <c r="E2" s="5"/>
      <c r="F2" s="5"/>
      <c r="G2" s="5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6">
        <v>6</v>
      </c>
    </row>
    <row r="3" spans="1:20">
      <c r="A3" s="2">
        <v>338</v>
      </c>
      <c r="B3" s="3" t="s">
        <v>111</v>
      </c>
      <c r="C3" s="57" t="s">
        <v>135</v>
      </c>
      <c r="D3" s="2">
        <v>345</v>
      </c>
      <c r="E3" s="2">
        <v>539</v>
      </c>
      <c r="F3" s="2">
        <v>700</v>
      </c>
      <c r="G3" s="7">
        <v>22.656300000000002</v>
      </c>
      <c r="H3" s="7">
        <v>2.2123299999999999E-2</v>
      </c>
      <c r="I3" s="7">
        <v>-1.81857E-4</v>
      </c>
      <c r="J3" s="7">
        <v>4.9896700000000005E-7</v>
      </c>
      <c r="K3" s="7">
        <v>-6.6674499999999996E-10</v>
      </c>
      <c r="L3" s="7">
        <v>2.9890200000000001E-13</v>
      </c>
      <c r="M3" s="8"/>
      <c r="N3" s="8">
        <v>0.12247</v>
      </c>
      <c r="O3" s="8">
        <v>2.6823299999999999E-4</v>
      </c>
      <c r="P3" s="8">
        <v>-3.0176799999999998E-6</v>
      </c>
      <c r="Q3" s="8">
        <v>1.10001E-8</v>
      </c>
      <c r="R3" s="8">
        <v>-1.54386E-11</v>
      </c>
      <c r="S3" s="8">
        <v>7.2907500000000004E-15</v>
      </c>
      <c r="T3" s="8"/>
    </row>
    <row r="4" spans="1:20">
      <c r="A4" s="2">
        <v>338</v>
      </c>
      <c r="B4" s="2" t="s">
        <v>112</v>
      </c>
      <c r="C4" s="57" t="s">
        <v>136</v>
      </c>
      <c r="D4" s="2">
        <v>440</v>
      </c>
      <c r="E4" s="2">
        <v>660</v>
      </c>
      <c r="F4" s="2">
        <v>820</v>
      </c>
      <c r="G4" s="8">
        <v>26.3626</v>
      </c>
      <c r="H4" s="8">
        <v>-1.8983699999999999E-3</v>
      </c>
      <c r="I4" s="8">
        <v>-6.1482799999999993E-5</v>
      </c>
      <c r="J4" s="8">
        <v>1.5802599999999999E-7</v>
      </c>
      <c r="K4" s="8">
        <v>-1.72214E-10</v>
      </c>
      <c r="L4" s="8">
        <v>4.5033100000000002E-14</v>
      </c>
      <c r="M4" s="8">
        <v>9.8367100000000007E-18</v>
      </c>
      <c r="N4" s="8">
        <v>0.103169</v>
      </c>
      <c r="O4" s="8">
        <v>-8.0523799999999996E-6</v>
      </c>
      <c r="P4" s="8">
        <v>5.2853200000000004E-7</v>
      </c>
      <c r="Q4" s="8">
        <v>-1.1531799999999999E-9</v>
      </c>
      <c r="R4" s="8">
        <v>1.17254E-12</v>
      </c>
      <c r="S4" s="8">
        <v>-6.9096700000000001E-16</v>
      </c>
      <c r="T4" s="8">
        <v>1.9260800000000001E-19</v>
      </c>
    </row>
    <row r="5" spans="1:20">
      <c r="A5" s="2">
        <v>338</v>
      </c>
      <c r="B5" s="2" t="s">
        <v>113</v>
      </c>
      <c r="C5" s="57" t="s">
        <v>137</v>
      </c>
      <c r="D5" s="2">
        <v>660</v>
      </c>
      <c r="E5" s="2">
        <v>956</v>
      </c>
      <c r="F5" s="2">
        <v>1188</v>
      </c>
      <c r="G5" s="8">
        <v>21.7134</v>
      </c>
      <c r="H5" s="8">
        <v>-7.1672100000000002E-3</v>
      </c>
      <c r="I5" s="8">
        <v>4.1431500000000003E-6</v>
      </c>
      <c r="J5" s="8">
        <v>-5.8517700000000004E-9</v>
      </c>
      <c r="K5" s="8">
        <v>-1.5193300000000001E-13</v>
      </c>
      <c r="L5" s="8">
        <v>8.9596399999999999E-17</v>
      </c>
      <c r="M5" s="8">
        <v>-2.0164600000000001E-20</v>
      </c>
      <c r="N5" s="8">
        <v>0.119405</v>
      </c>
      <c r="O5" s="8">
        <v>1.55826E-4</v>
      </c>
      <c r="P5" s="8">
        <v>-1.11288E-7</v>
      </c>
      <c r="Q5" s="8">
        <v>2.27408E-11</v>
      </c>
      <c r="R5" s="8">
        <v>-1.84263E-14</v>
      </c>
      <c r="S5" s="8">
        <v>1.3349399999999999E-17</v>
      </c>
      <c r="T5" s="8">
        <v>-3.4938499999999998E-21</v>
      </c>
    </row>
    <row r="6" spans="1:20">
      <c r="A6" s="2">
        <v>338</v>
      </c>
      <c r="B6" s="2" t="s">
        <v>114</v>
      </c>
      <c r="C6" s="57" t="s">
        <v>138</v>
      </c>
      <c r="D6" s="2">
        <v>760</v>
      </c>
      <c r="E6" s="2">
        <v>1162</v>
      </c>
      <c r="F6" s="2">
        <v>1451</v>
      </c>
      <c r="G6" s="8">
        <v>22.184999999999999</v>
      </c>
      <c r="H6" s="8">
        <v>1.54437E-4</v>
      </c>
      <c r="I6" s="8">
        <v>-1.44003E-5</v>
      </c>
      <c r="J6" s="8">
        <v>2.1251100000000002E-8</v>
      </c>
      <c r="K6" s="8">
        <v>-1.6236599999999999E-11</v>
      </c>
      <c r="L6" s="8">
        <v>4.5494499999999998E-15</v>
      </c>
      <c r="M6" s="8">
        <v>-3.52895E-19</v>
      </c>
      <c r="N6" s="8">
        <v>0.13012499999999999</v>
      </c>
      <c r="O6" s="8">
        <v>3.0997199999999999E-4</v>
      </c>
      <c r="P6" s="8">
        <v>-1.0534200000000001E-6</v>
      </c>
      <c r="Q6" s="8">
        <v>2.24432E-9</v>
      </c>
      <c r="R6" s="8">
        <v>-2.2646600000000002E-12</v>
      </c>
      <c r="S6" s="8">
        <v>1.0540300000000001E-15</v>
      </c>
      <c r="T6" s="8">
        <v>-1.8390800000000001E-19</v>
      </c>
    </row>
    <row r="7" spans="1:20">
      <c r="A7" s="2">
        <v>338</v>
      </c>
      <c r="B7" s="2" t="s">
        <v>115</v>
      </c>
      <c r="C7" s="57" t="s">
        <v>139</v>
      </c>
      <c r="D7" s="2">
        <v>829</v>
      </c>
      <c r="E7" s="2">
        <v>1432</v>
      </c>
      <c r="F7" s="2">
        <v>2040</v>
      </c>
      <c r="G7" s="8">
        <v>20.786300000000001</v>
      </c>
      <c r="H7" s="8">
        <v>-4.9246799999999999E-3</v>
      </c>
      <c r="I7" s="8">
        <v>9.4550500000000002E-7</v>
      </c>
      <c r="J7" s="8">
        <v>-1.3020700000000001E-10</v>
      </c>
      <c r="K7" s="8">
        <v>-3.2178499999999998E-13</v>
      </c>
      <c r="L7" s="8">
        <v>5.3532100000000002E-17</v>
      </c>
      <c r="M7" s="8"/>
      <c r="N7" s="8">
        <v>0.14604400000000001</v>
      </c>
      <c r="O7" s="8">
        <v>2.20628E-4</v>
      </c>
      <c r="P7" s="8">
        <v>-2.2443500000000001E-7</v>
      </c>
      <c r="Q7" s="8">
        <v>2.1105000000000001E-10</v>
      </c>
      <c r="R7" s="8">
        <v>-8.9742100000000005E-14</v>
      </c>
      <c r="S7" s="8">
        <v>1.31194E-17</v>
      </c>
      <c r="T7" s="8"/>
    </row>
    <row r="8" spans="1:20">
      <c r="A8" s="2">
        <v>338</v>
      </c>
      <c r="B8" s="2" t="s">
        <v>116</v>
      </c>
      <c r="C8" s="57" t="s">
        <v>140</v>
      </c>
      <c r="D8" s="2">
        <v>1229</v>
      </c>
      <c r="E8" s="2">
        <v>1830</v>
      </c>
      <c r="F8" s="2">
        <v>2240</v>
      </c>
      <c r="G8" s="8">
        <v>20.2881</v>
      </c>
      <c r="H8" s="8">
        <v>-2.54871E-3</v>
      </c>
      <c r="I8" s="8">
        <v>6.9554600000000003E-6</v>
      </c>
      <c r="J8" s="8">
        <v>-2.00635E-8</v>
      </c>
      <c r="K8" s="8">
        <v>1.67069E-11</v>
      </c>
      <c r="L8" s="8">
        <v>-5.7744099999999999E-15</v>
      </c>
      <c r="M8" s="8">
        <v>7.0619100000000001E-19</v>
      </c>
      <c r="N8" s="8">
        <v>0.25458199999999997</v>
      </c>
      <c r="O8" s="8">
        <v>-2.1539400000000001E-6</v>
      </c>
      <c r="P8" s="8">
        <v>-1.1302799999999999E-9</v>
      </c>
      <c r="Q8" s="8">
        <v>5.2989499999999998E-11</v>
      </c>
      <c r="R8" s="8">
        <v>-6.5468300000000001E-14</v>
      </c>
      <c r="S8" s="8">
        <v>2.9330300000000002E-17</v>
      </c>
      <c r="T8" s="8">
        <v>-4.5731100000000003E-21</v>
      </c>
    </row>
    <row r="9" spans="1:20">
      <c r="A9" s="3">
        <v>400</v>
      </c>
      <c r="B9" s="3" t="s">
        <v>3</v>
      </c>
      <c r="C9" s="12" t="s">
        <v>31</v>
      </c>
      <c r="D9" s="3">
        <v>238.74</v>
      </c>
      <c r="E9" s="3">
        <v>368.56</v>
      </c>
      <c r="F9" s="3">
        <v>485.85</v>
      </c>
      <c r="G9" s="7">
        <v>24.709900000000001</v>
      </c>
      <c r="H9" s="7">
        <v>-3.9260199999999997E-3</v>
      </c>
      <c r="I9" s="7">
        <v>5.5120000000000001E-5</v>
      </c>
      <c r="J9" s="7">
        <v>-3.5219399999999998E-7</v>
      </c>
      <c r="K9" s="7">
        <v>3.9127300000000001E-10</v>
      </c>
      <c r="L9" s="7">
        <v>-1.63655E-13</v>
      </c>
      <c r="M9" s="7">
        <v>4.5086599999999999E-17</v>
      </c>
      <c r="N9" s="8">
        <v>6.97271E-2</v>
      </c>
      <c r="O9" s="8">
        <v>1.6449300000000001E-4</v>
      </c>
      <c r="P9" s="8">
        <v>-1.7904400000000001E-6</v>
      </c>
      <c r="Q9" s="8">
        <v>1.26848E-8</v>
      </c>
      <c r="R9" s="8">
        <v>-3.8310999999999997E-11</v>
      </c>
      <c r="S9" s="8">
        <v>5.1722300000000002E-14</v>
      </c>
      <c r="T9" s="8">
        <v>-2.59433E-17</v>
      </c>
    </row>
    <row r="10" spans="1:20" s="62" customFormat="1">
      <c r="A10" s="58">
        <v>400</v>
      </c>
      <c r="B10" s="58" t="s">
        <v>4</v>
      </c>
      <c r="C10" s="59" t="s">
        <v>45</v>
      </c>
      <c r="D10" s="60">
        <v>220.85</v>
      </c>
      <c r="E10" s="60">
        <v>314.67</v>
      </c>
      <c r="F10" s="60">
        <v>401.47</v>
      </c>
      <c r="G10" s="61">
        <v>26.2775</v>
      </c>
      <c r="H10" s="61">
        <v>2.10481E-2</v>
      </c>
      <c r="I10" s="61">
        <v>-1.07002E-4</v>
      </c>
      <c r="J10" s="61">
        <v>-1.7403399999999999E-8</v>
      </c>
      <c r="K10" s="61">
        <v>-6.8562500000000002E-11</v>
      </c>
      <c r="L10" s="61">
        <v>9.9964199999999999E-14</v>
      </c>
      <c r="M10" s="61">
        <v>-5.4786099999999998E-17</v>
      </c>
      <c r="N10" s="61">
        <v>9.4656199999999996E-2</v>
      </c>
      <c r="O10" s="61">
        <v>-5.51923E-6</v>
      </c>
      <c r="P10" s="61">
        <v>2.8153699999999999E-7</v>
      </c>
      <c r="Q10" s="61">
        <v>-7.5012999999999997E-10</v>
      </c>
      <c r="R10" s="61">
        <v>1.71258E-12</v>
      </c>
      <c r="S10" s="61">
        <v>-2.7351400000000001E-15</v>
      </c>
      <c r="T10" s="61">
        <v>1.66937E-18</v>
      </c>
    </row>
    <row r="11" spans="1:20">
      <c r="A11" s="2">
        <v>400</v>
      </c>
      <c r="B11" s="2" t="s">
        <v>5</v>
      </c>
      <c r="C11" s="12" t="s">
        <v>32</v>
      </c>
      <c r="D11" s="2">
        <v>370.07</v>
      </c>
      <c r="E11" s="2">
        <v>536.34</v>
      </c>
      <c r="F11" s="2">
        <v>689.04</v>
      </c>
      <c r="G11" s="8">
        <v>34.036900000000003</v>
      </c>
      <c r="H11" s="8">
        <v>7.4750299999999997E-3</v>
      </c>
      <c r="I11" s="8">
        <v>-3.5811900000000002E-5</v>
      </c>
      <c r="J11" s="8">
        <v>1.129E-7</v>
      </c>
      <c r="K11" s="8">
        <v>-2.5241399999999999E-10</v>
      </c>
      <c r="L11" s="8">
        <v>1.33919E-13</v>
      </c>
      <c r="M11" s="8"/>
      <c r="N11" s="8">
        <v>0.134078</v>
      </c>
      <c r="O11" s="8">
        <v>1.4145600000000001E-4</v>
      </c>
      <c r="P11" s="8">
        <v>9.3935500000000001E-8</v>
      </c>
      <c r="Q11" s="8">
        <v>-1.1024699999999999E-10</v>
      </c>
      <c r="R11" s="8">
        <v>-4.6563600000000001E-14</v>
      </c>
      <c r="S11" s="8">
        <v>9.3744999999999995E-17</v>
      </c>
      <c r="T11" s="8"/>
    </row>
    <row r="12" spans="1:20" s="62" customFormat="1">
      <c r="A12" s="58">
        <v>400</v>
      </c>
      <c r="B12" s="58" t="s">
        <v>6</v>
      </c>
      <c r="C12" s="59" t="s">
        <v>33</v>
      </c>
      <c r="D12" s="60">
        <v>643.52</v>
      </c>
      <c r="E12" s="60">
        <v>1040.76</v>
      </c>
      <c r="F12" s="60">
        <v>1347.5</v>
      </c>
      <c r="G12" s="61">
        <v>34.109900000000003</v>
      </c>
      <c r="H12" s="61">
        <v>1.6701400000000002E-2</v>
      </c>
      <c r="I12" s="61">
        <v>-4.2004500000000001E-5</v>
      </c>
      <c r="J12" s="61">
        <v>4.0532500000000002E-8</v>
      </c>
      <c r="K12" s="61">
        <v>-2.5149400000000001E-11</v>
      </c>
      <c r="L12" s="61">
        <v>4.8972399999999999E-15</v>
      </c>
      <c r="M12" s="61"/>
      <c r="N12" s="61">
        <v>0.19086700000000001</v>
      </c>
      <c r="O12" s="61">
        <v>2.47872E-4</v>
      </c>
      <c r="P12" s="61">
        <v>-5.0928100000000005E-7</v>
      </c>
      <c r="Q12" s="61">
        <v>1.0462899999999999E-9</v>
      </c>
      <c r="R12" s="61">
        <v>-8.6468700000000001E-13</v>
      </c>
      <c r="S12" s="61">
        <v>2.2961799999999999E-16</v>
      </c>
      <c r="T12" s="61"/>
    </row>
    <row r="13" spans="1:20" s="62" customFormat="1">
      <c r="A13" s="58">
        <v>400</v>
      </c>
      <c r="B13" s="58" t="s">
        <v>7</v>
      </c>
      <c r="C13" s="59" t="s">
        <v>75</v>
      </c>
      <c r="D13" s="60">
        <v>769.57</v>
      </c>
      <c r="E13" s="60">
        <v>1172.6199999999999</v>
      </c>
      <c r="F13" s="60">
        <v>1542.01</v>
      </c>
      <c r="G13" s="61">
        <v>38.561</v>
      </c>
      <c r="H13" s="61">
        <v>-2.5069600000000001E-5</v>
      </c>
      <c r="I13" s="61">
        <v>-2.2054099999999999E-5</v>
      </c>
      <c r="J13" s="61">
        <v>1.5748700000000001E-8</v>
      </c>
      <c r="K13" s="61">
        <v>-4.3874699999999997E-12</v>
      </c>
      <c r="L13" s="61"/>
      <c r="M13" s="61"/>
      <c r="N13" s="61">
        <v>0.25506099999999998</v>
      </c>
      <c r="O13" s="61">
        <v>1.3945599999999999E-4</v>
      </c>
      <c r="P13" s="61">
        <v>-1.5809000000000001E-7</v>
      </c>
      <c r="Q13" s="61">
        <v>1.2661299999999999E-10</v>
      </c>
      <c r="R13" s="61">
        <v>-3.12236E-14</v>
      </c>
      <c r="S13" s="61"/>
      <c r="T13" s="61"/>
    </row>
    <row r="14" spans="1:20">
      <c r="A14" s="2">
        <v>400</v>
      </c>
      <c r="B14" s="2" t="s">
        <v>8</v>
      </c>
      <c r="C14" s="56" t="s">
        <v>76</v>
      </c>
      <c r="D14" s="2">
        <v>712.43</v>
      </c>
      <c r="E14" s="2">
        <v>1024.68</v>
      </c>
      <c r="F14" s="2">
        <v>1245.53</v>
      </c>
      <c r="G14" s="8">
        <v>32.7286</v>
      </c>
      <c r="H14" s="8">
        <v>1.6129600000000001E-2</v>
      </c>
      <c r="I14" s="8">
        <v>-9.2677399999999995E-5</v>
      </c>
      <c r="J14" s="8">
        <v>1.4329499999999999E-7</v>
      </c>
      <c r="K14" s="8">
        <v>-1.0212000000000001E-10</v>
      </c>
      <c r="L14" s="8">
        <v>2.7161799999999999E-14</v>
      </c>
      <c r="M14" s="8">
        <v>-1.26503E-18</v>
      </c>
      <c r="N14" s="8">
        <v>0.171843</v>
      </c>
      <c r="O14" s="8">
        <v>4.4863900000000003E-4</v>
      </c>
      <c r="P14" s="8">
        <v>-1.87694E-6</v>
      </c>
      <c r="Q14" s="8">
        <v>4.35971E-9</v>
      </c>
      <c r="R14" s="8">
        <v>-4.9308300000000003E-12</v>
      </c>
      <c r="S14" s="8">
        <v>2.6201299999999998E-15</v>
      </c>
      <c r="T14" s="8">
        <v>-5.2343899999999997E-19</v>
      </c>
    </row>
    <row r="15" spans="1:20" s="62" customFormat="1">
      <c r="A15" s="58">
        <v>400</v>
      </c>
      <c r="B15" s="58" t="s">
        <v>9</v>
      </c>
      <c r="C15" s="59" t="s">
        <v>75</v>
      </c>
      <c r="D15" s="60">
        <v>747.45</v>
      </c>
      <c r="E15" s="60">
        <v>1166.8800000000001</v>
      </c>
      <c r="F15" s="60">
        <v>1560.5</v>
      </c>
      <c r="G15" s="61">
        <v>37.758000000000003</v>
      </c>
      <c r="H15" s="61">
        <v>-3.42326E-3</v>
      </c>
      <c r="I15" s="61">
        <v>8.4170799999999997E-6</v>
      </c>
      <c r="J15" s="61">
        <v>-1.4905599999999999E-8</v>
      </c>
      <c r="K15" s="61">
        <v>3.9944599999999999E-12</v>
      </c>
      <c r="L15" s="61">
        <v>-1.6293699999999999E-16</v>
      </c>
      <c r="M15" s="61"/>
      <c r="N15" s="61">
        <v>0.25953300000000001</v>
      </c>
      <c r="O15" s="61">
        <v>2.8956399999999999E-5</v>
      </c>
      <c r="P15" s="61">
        <v>1.8199899999999999E-7</v>
      </c>
      <c r="Q15" s="61">
        <v>-3.5933399999999997E-11</v>
      </c>
      <c r="R15" s="61">
        <v>-8.4548299999999994E-14</v>
      </c>
      <c r="S15" s="61">
        <v>2.9800999999999997E-17</v>
      </c>
      <c r="T15" s="61"/>
    </row>
    <row r="16" spans="1:20" s="62" customFormat="1">
      <c r="A16" s="58">
        <v>400</v>
      </c>
      <c r="B16" s="58" t="s">
        <v>10</v>
      </c>
      <c r="C16" s="59" t="s">
        <v>34</v>
      </c>
      <c r="D16" s="60">
        <v>829.5</v>
      </c>
      <c r="E16" s="60">
        <v>1249.76</v>
      </c>
      <c r="F16" s="60">
        <v>1633.34</v>
      </c>
      <c r="G16" s="61">
        <v>32.616100000000003</v>
      </c>
      <c r="H16" s="61">
        <v>1.17644E-2</v>
      </c>
      <c r="I16" s="61">
        <v>-3.9344500000000003E-5</v>
      </c>
      <c r="J16" s="61">
        <v>5.0147400000000001E-8</v>
      </c>
      <c r="K16" s="61">
        <v>-2.9126900000000001E-11</v>
      </c>
      <c r="L16" s="61">
        <v>5.4762700000000001E-15</v>
      </c>
      <c r="M16" s="61"/>
      <c r="N16" s="61">
        <v>0.19361</v>
      </c>
      <c r="O16" s="61">
        <v>3.8210099999999998E-4</v>
      </c>
      <c r="P16" s="61">
        <v>-6.3556300000000004E-7</v>
      </c>
      <c r="Q16" s="61">
        <v>7.32644E-10</v>
      </c>
      <c r="R16" s="61">
        <v>-3.5842799999999997E-13</v>
      </c>
      <c r="S16" s="61">
        <v>5.9755699999999994E-17</v>
      </c>
      <c r="T16" s="61"/>
    </row>
    <row r="17" spans="1:20">
      <c r="A17" s="2">
        <v>400</v>
      </c>
      <c r="B17" s="2" t="s">
        <v>11</v>
      </c>
      <c r="C17" s="12" t="s">
        <v>35</v>
      </c>
      <c r="D17" s="2">
        <v>950.56</v>
      </c>
      <c r="E17" s="2">
        <v>1461.02</v>
      </c>
      <c r="F17" s="2">
        <v>1972.31</v>
      </c>
      <c r="G17" s="8">
        <v>38.824599999999997</v>
      </c>
      <c r="H17" s="8">
        <v>6.1099799999999997E-4</v>
      </c>
      <c r="I17" s="8">
        <v>-1.9900399999999998E-6</v>
      </c>
      <c r="J17" s="8">
        <v>-9.3708099999999994E-10</v>
      </c>
      <c r="K17" s="8"/>
      <c r="L17" s="8"/>
      <c r="M17" s="8"/>
      <c r="N17" s="8">
        <v>0.272314</v>
      </c>
      <c r="O17" s="8">
        <v>9.3501899999999993E-5</v>
      </c>
      <c r="P17" s="8">
        <v>7.1657200000000002E-8</v>
      </c>
      <c r="Q17" s="8">
        <v>-1.8865600000000002E-11</v>
      </c>
      <c r="R17" s="8"/>
      <c r="S17" s="8"/>
      <c r="T17" s="8"/>
    </row>
    <row r="18" spans="1:20">
      <c r="A18" s="2">
        <v>400</v>
      </c>
      <c r="B18" s="2" t="s">
        <v>12</v>
      </c>
      <c r="C18" s="57" t="s">
        <v>77</v>
      </c>
      <c r="D18" s="2">
        <v>1319.42</v>
      </c>
      <c r="E18" s="2">
        <v>2065.0700000000002</v>
      </c>
      <c r="F18" s="2">
        <v>2658.62</v>
      </c>
      <c r="G18" s="8">
        <v>29.307600000000001</v>
      </c>
      <c r="H18" s="8">
        <v>-2.0515799999999999E-3</v>
      </c>
      <c r="I18" s="8">
        <v>-1.1772300000000001E-5</v>
      </c>
      <c r="J18" s="8">
        <v>1.7808700000000001E-8</v>
      </c>
      <c r="K18" s="8">
        <v>-1.1053099999999999E-11</v>
      </c>
      <c r="L18" s="8">
        <v>2.9333400000000001E-15</v>
      </c>
      <c r="M18" s="8">
        <v>-2.8660699999999998E-19</v>
      </c>
      <c r="N18" s="8">
        <v>0.328901</v>
      </c>
      <c r="O18" s="8">
        <v>5.7617600000000002E-5</v>
      </c>
      <c r="P18" s="8">
        <v>-2.5118200000000001E-7</v>
      </c>
      <c r="Q18" s="8">
        <v>4.1013100000000002E-10</v>
      </c>
      <c r="R18" s="8">
        <v>-2.4838399999999998E-13</v>
      </c>
      <c r="S18" s="8">
        <v>6.4268199999999998E-17</v>
      </c>
      <c r="T18" s="8">
        <v>-6.1353300000000001E-21</v>
      </c>
    </row>
    <row r="19" spans="1:20" s="62" customFormat="1">
      <c r="A19" s="58">
        <v>400</v>
      </c>
      <c r="B19" s="58" t="s">
        <v>13</v>
      </c>
      <c r="C19" s="59" t="s">
        <v>36</v>
      </c>
      <c r="D19" s="60">
        <v>1250.21</v>
      </c>
      <c r="E19" s="60">
        <v>1977.74</v>
      </c>
      <c r="F19" s="60">
        <v>2612.96</v>
      </c>
      <c r="G19" s="61">
        <v>32.938600000000001</v>
      </c>
      <c r="H19" s="61">
        <v>-1.5305E-3</v>
      </c>
      <c r="I19" s="61">
        <v>1.72672E-6</v>
      </c>
      <c r="J19" s="61">
        <v>-1.0255300000000001E-9</v>
      </c>
      <c r="K19" s="61">
        <v>-4.0792700000000002E-14</v>
      </c>
      <c r="L19" s="61">
        <v>9.7226599999999994E-18</v>
      </c>
      <c r="M19" s="61">
        <v>-8.6428900000000007E-22</v>
      </c>
      <c r="N19" s="61">
        <v>0.29345900000000003</v>
      </c>
      <c r="O19" s="61">
        <v>1.65437E-4</v>
      </c>
      <c r="P19" s="61">
        <v>2.8167599999999999E-8</v>
      </c>
      <c r="Q19" s="61">
        <v>2.7805499999999999E-12</v>
      </c>
      <c r="R19" s="61">
        <v>-1.25015E-14</v>
      </c>
      <c r="S19" s="61">
        <v>4.2724700000000002E-18</v>
      </c>
      <c r="T19" s="61">
        <v>-4.8394100000000002E-22</v>
      </c>
    </row>
    <row r="20" spans="1:20">
      <c r="A20" s="2">
        <v>400</v>
      </c>
      <c r="B20" s="2" t="s">
        <v>14</v>
      </c>
      <c r="C20" s="12" t="s">
        <v>78</v>
      </c>
      <c r="D20" s="2">
        <v>1655.3</v>
      </c>
      <c r="E20" s="2">
        <v>2537.0300000000002</v>
      </c>
      <c r="F20" s="2">
        <v>3211.12</v>
      </c>
      <c r="G20" s="8">
        <v>32.766100000000002</v>
      </c>
      <c r="H20" s="8">
        <v>-9.8225099999999996E-4</v>
      </c>
      <c r="I20" s="8">
        <v>-4.4806199999999996E-6</v>
      </c>
      <c r="J20" s="8">
        <v>2.2603599999999998E-9</v>
      </c>
      <c r="K20" s="8">
        <v>-4.5867900000000005E-13</v>
      </c>
      <c r="L20" s="8">
        <v>1.7315100000000001E-17</v>
      </c>
      <c r="M20" s="8"/>
      <c r="N20" s="8">
        <v>0.40007599999999999</v>
      </c>
      <c r="O20" s="8">
        <v>8.5600399999999994E-5</v>
      </c>
      <c r="P20" s="8">
        <v>-2.61308E-8</v>
      </c>
      <c r="Q20" s="8">
        <v>1.43509E-11</v>
      </c>
      <c r="R20" s="8">
        <v>-3.05529E-15</v>
      </c>
      <c r="S20" s="8">
        <v>1.0634E-19</v>
      </c>
      <c r="T20" s="8"/>
    </row>
    <row r="21" spans="1:20" s="62" customFormat="1">
      <c r="A21" s="58">
        <v>400</v>
      </c>
      <c r="B21" s="58" t="s">
        <v>15</v>
      </c>
      <c r="C21" s="59" t="s">
        <v>37</v>
      </c>
      <c r="D21" s="60">
        <v>2014.2</v>
      </c>
      <c r="E21" s="60">
        <v>2845.13</v>
      </c>
      <c r="F21" s="60">
        <v>3475.37</v>
      </c>
      <c r="G21" s="61">
        <v>29.9526</v>
      </c>
      <c r="H21" s="61">
        <v>2.36308E-3</v>
      </c>
      <c r="I21" s="61">
        <v>-2.5875900000000002E-6</v>
      </c>
      <c r="J21" s="61">
        <v>6.5642500000000004E-10</v>
      </c>
      <c r="K21" s="61">
        <v>-1.24213E-13</v>
      </c>
      <c r="L21" s="61"/>
      <c r="M21" s="61"/>
      <c r="N21" s="61">
        <v>0.43909599999999999</v>
      </c>
      <c r="O21" s="61">
        <v>2.2542499999999999E-4</v>
      </c>
      <c r="P21" s="61">
        <v>-6.0834500000000001E-8</v>
      </c>
      <c r="Q21" s="61">
        <v>9.1696100000000001E-12</v>
      </c>
      <c r="R21" s="61">
        <v>-1.1250799999999999E-15</v>
      </c>
      <c r="S21" s="61"/>
      <c r="T21" s="61"/>
    </row>
    <row r="22" spans="1:20">
      <c r="A22" s="2">
        <v>400</v>
      </c>
      <c r="B22" s="2" t="s">
        <v>16</v>
      </c>
      <c r="C22" s="12" t="s">
        <v>38</v>
      </c>
      <c r="D22" s="2">
        <v>2017.67</v>
      </c>
      <c r="E22" s="2">
        <v>3092.09</v>
      </c>
      <c r="F22" s="2">
        <v>3900</v>
      </c>
      <c r="G22" s="8">
        <v>31.991299999999999</v>
      </c>
      <c r="H22" s="8">
        <v>3.0269299999999998E-4</v>
      </c>
      <c r="I22" s="8">
        <v>-2.3846999999999998E-6</v>
      </c>
      <c r="J22" s="8">
        <v>3.9489299999999999E-10</v>
      </c>
      <c r="K22" s="8">
        <v>4.9423699999999999E-15</v>
      </c>
      <c r="L22" s="8">
        <v>-8.6488900000000005E-18</v>
      </c>
      <c r="M22" s="8"/>
      <c r="N22" s="8">
        <v>0.50937600000000005</v>
      </c>
      <c r="O22" s="8">
        <v>-4.2315799999999997E-6</v>
      </c>
      <c r="P22" s="8">
        <v>1.2315599999999999E-7</v>
      </c>
      <c r="Q22" s="8">
        <v>-6.5804600000000001E-11</v>
      </c>
      <c r="R22" s="8">
        <v>1.35371E-14</v>
      </c>
      <c r="S22" s="8">
        <v>-1.0301E-18</v>
      </c>
      <c r="T22" s="8"/>
    </row>
    <row r="23" spans="1:20">
      <c r="A23" s="2">
        <v>400</v>
      </c>
      <c r="B23" s="2" t="s">
        <v>17</v>
      </c>
      <c r="C23" s="12" t="s">
        <v>39</v>
      </c>
      <c r="D23" s="2">
        <v>2224.9299999999998</v>
      </c>
      <c r="E23" s="2">
        <v>3614.24</v>
      </c>
      <c r="F23" s="2">
        <v>4566.09</v>
      </c>
      <c r="G23" s="8">
        <v>34.3508</v>
      </c>
      <c r="H23" s="8">
        <v>-2.7781699999999999E-3</v>
      </c>
      <c r="I23" s="8">
        <v>1.02442E-6</v>
      </c>
      <c r="J23" s="8">
        <v>-1.02501E-9</v>
      </c>
      <c r="K23" s="8">
        <v>3.2095999999999998E-13</v>
      </c>
      <c r="L23" s="8">
        <v>-4.7480399999999999E-17</v>
      </c>
      <c r="M23" s="8">
        <v>2.4981300000000001E-21</v>
      </c>
      <c r="N23" s="8">
        <v>0.53508999999999995</v>
      </c>
      <c r="O23" s="8">
        <v>2.09015E-4</v>
      </c>
      <c r="P23" s="8">
        <v>-1.6897699999999999E-7</v>
      </c>
      <c r="Q23" s="8">
        <v>1.2060499999999999E-10</v>
      </c>
      <c r="R23" s="8">
        <v>-4.18698E-14</v>
      </c>
      <c r="S23" s="8">
        <v>6.5929599999999998E-18</v>
      </c>
      <c r="T23" s="8">
        <v>-3.9287800000000001E-22</v>
      </c>
    </row>
    <row r="24" spans="1:20">
      <c r="A24" s="2">
        <v>400</v>
      </c>
      <c r="B24" s="2" t="s">
        <v>18</v>
      </c>
      <c r="C24" s="12" t="s">
        <v>79</v>
      </c>
      <c r="D24" s="2">
        <v>3285.92</v>
      </c>
      <c r="E24" s="2">
        <v>4694.1000000000004</v>
      </c>
      <c r="F24" s="2">
        <v>5631.46</v>
      </c>
      <c r="G24" s="8">
        <v>34.0139</v>
      </c>
      <c r="H24" s="8">
        <v>-4.6625599999999996E-3</v>
      </c>
      <c r="I24" s="8">
        <v>9.4669899999999995E-8</v>
      </c>
      <c r="J24" s="8">
        <v>9.6531200000000007E-10</v>
      </c>
      <c r="K24" s="8">
        <v>-3.3437000000000002E-13</v>
      </c>
      <c r="L24" s="8">
        <v>4.0311499999999997E-17</v>
      </c>
      <c r="M24" s="8">
        <v>-1.8129199999999999E-21</v>
      </c>
      <c r="N24" s="8">
        <v>0.78576699999999999</v>
      </c>
      <c r="O24" s="8">
        <v>5.2303400000000002E-4</v>
      </c>
      <c r="P24" s="8">
        <v>-6.7291699999999999E-7</v>
      </c>
      <c r="Q24" s="8">
        <v>3.8411599999999998E-10</v>
      </c>
      <c r="R24" s="8">
        <v>-9.9957899999999997E-14</v>
      </c>
      <c r="S24" s="8">
        <v>1.2153E-17</v>
      </c>
      <c r="T24" s="8">
        <v>-5.6656999999999997E-22</v>
      </c>
    </row>
    <row r="25" spans="1:20">
      <c r="A25" s="2">
        <v>400</v>
      </c>
      <c r="B25" s="2" t="s">
        <v>19</v>
      </c>
      <c r="C25" s="57" t="s">
        <v>80</v>
      </c>
      <c r="D25" s="2">
        <v>3782.94</v>
      </c>
      <c r="E25" s="2">
        <v>5609.95</v>
      </c>
      <c r="F25" s="2">
        <v>6913.6</v>
      </c>
      <c r="G25" s="8">
        <v>33.033000000000001</v>
      </c>
      <c r="H25" s="8">
        <v>-3.4714300000000002E-3</v>
      </c>
      <c r="I25" s="8">
        <v>7.0092499999999998E-7</v>
      </c>
      <c r="J25" s="8">
        <v>-2.9970100000000001E-11</v>
      </c>
      <c r="K25" s="8">
        <v>-4.8332999999999999E-15</v>
      </c>
      <c r="L25" s="8">
        <v>-1.78045E-19</v>
      </c>
      <c r="M25" s="8"/>
      <c r="N25" s="8">
        <v>0.80160900000000002</v>
      </c>
      <c r="O25" s="8">
        <v>1.13309E-5</v>
      </c>
      <c r="P25" s="8">
        <v>7.1371600000000004E-8</v>
      </c>
      <c r="Q25" s="8">
        <v>-1.6743100000000001E-11</v>
      </c>
      <c r="R25" s="8">
        <v>1.98885E-15</v>
      </c>
      <c r="S25" s="8">
        <v>-1.0975400000000001E-19</v>
      </c>
      <c r="T25" s="8"/>
    </row>
    <row r="26" spans="1:20">
      <c r="A26" s="2">
        <v>538</v>
      </c>
      <c r="B26" s="2" t="s">
        <v>20</v>
      </c>
      <c r="C26" s="12" t="s">
        <v>44</v>
      </c>
      <c r="D26" s="2">
        <v>1270.82</v>
      </c>
      <c r="E26" s="2">
        <v>1900.86</v>
      </c>
      <c r="F26" s="2">
        <v>2545.67</v>
      </c>
      <c r="G26" s="8">
        <v>74.189499999999995</v>
      </c>
      <c r="H26" s="8">
        <v>2.0033700000000002E-2</v>
      </c>
      <c r="I26" s="8">
        <v>-7.8894399999999995E-5</v>
      </c>
      <c r="J26" s="8">
        <v>1.00929E-7</v>
      </c>
      <c r="K26" s="8">
        <v>-6.4770300000000005E-11</v>
      </c>
      <c r="L26" s="8">
        <v>1.9842400000000001E-14</v>
      </c>
      <c r="M26" s="8">
        <v>-2.3559299999999999E-18</v>
      </c>
      <c r="N26" s="8">
        <v>0.95089100000000004</v>
      </c>
      <c r="O26" s="8">
        <v>-2.38038E-6</v>
      </c>
      <c r="P26" s="8">
        <v>2.8923600000000001E-7</v>
      </c>
      <c r="Q26" s="8">
        <v>-3.6147999999999998E-10</v>
      </c>
      <c r="R26" s="8">
        <v>2.5439100000000001E-13</v>
      </c>
      <c r="S26" s="8">
        <v>-8.3251800000000006E-17</v>
      </c>
      <c r="T26" s="8">
        <v>9.7717400000000001E-21</v>
      </c>
    </row>
    <row r="27" spans="1:20">
      <c r="A27" s="2">
        <v>538</v>
      </c>
      <c r="B27" s="2" t="s">
        <v>21</v>
      </c>
      <c r="C27" s="12" t="s">
        <v>43</v>
      </c>
      <c r="D27" s="2">
        <v>1654.32</v>
      </c>
      <c r="E27" s="2">
        <v>2402.75</v>
      </c>
      <c r="F27" s="2">
        <v>2882.04</v>
      </c>
      <c r="G27" s="8">
        <v>60.569699999999997</v>
      </c>
      <c r="H27" s="8">
        <v>-2.8733299999999999E-3</v>
      </c>
      <c r="I27" s="8">
        <v>-3.7258E-6</v>
      </c>
      <c r="J27" s="8">
        <v>3.5304700000000001E-9</v>
      </c>
      <c r="K27" s="8">
        <v>-4.7981400000000004E-13</v>
      </c>
      <c r="L27" s="8">
        <v>-5.8663500000000002E-16</v>
      </c>
      <c r="M27" s="8">
        <v>1.2315099999999999E-19</v>
      </c>
      <c r="N27" s="8">
        <v>0.74104099999999995</v>
      </c>
      <c r="O27" s="8">
        <v>-3.37292E-4</v>
      </c>
      <c r="P27" s="8">
        <v>1.4579499999999999E-6</v>
      </c>
      <c r="Q27" s="8">
        <v>-1.49976E-9</v>
      </c>
      <c r="R27" s="8">
        <v>7.9181100000000001E-13</v>
      </c>
      <c r="S27" s="8">
        <v>-2.1249900000000001E-16</v>
      </c>
      <c r="T27" s="8">
        <v>2.2044799999999999E-20</v>
      </c>
    </row>
    <row r="28" spans="1:20">
      <c r="A28" s="2">
        <v>538</v>
      </c>
      <c r="B28" s="2" t="s">
        <v>22</v>
      </c>
      <c r="C28" s="12" t="s">
        <v>42</v>
      </c>
      <c r="D28" s="2">
        <v>2149.9</v>
      </c>
      <c r="E28" s="2">
        <v>3016.84</v>
      </c>
      <c r="F28" s="2">
        <v>3870.19</v>
      </c>
      <c r="G28" s="8">
        <v>57.744599999999998</v>
      </c>
      <c r="H28" s="8">
        <v>-1.1872E-3</v>
      </c>
      <c r="I28" s="8">
        <v>1.5067300000000001E-5</v>
      </c>
      <c r="J28" s="8">
        <v>-1.3114700000000001E-8</v>
      </c>
      <c r="K28" s="8">
        <v>4.32676E-12</v>
      </c>
      <c r="L28" s="8">
        <v>-6.71387E-16</v>
      </c>
      <c r="M28" s="8">
        <v>3.9433599999999998E-20</v>
      </c>
      <c r="N28" s="8">
        <v>1.1231199999999999</v>
      </c>
      <c r="O28" s="8">
        <v>-4.5266499999999998E-5</v>
      </c>
      <c r="P28" s="8">
        <v>7.6637599999999995E-7</v>
      </c>
      <c r="Q28" s="8">
        <v>-6.36834E-10</v>
      </c>
      <c r="R28" s="8">
        <v>2.23617E-13</v>
      </c>
      <c r="S28" s="8">
        <v>-3.5714300000000001E-17</v>
      </c>
      <c r="T28" s="8">
        <v>2.1341800000000002E-21</v>
      </c>
    </row>
    <row r="29" spans="1:20">
      <c r="A29" s="2">
        <v>538</v>
      </c>
      <c r="B29" s="2" t="s">
        <v>23</v>
      </c>
      <c r="C29" s="12" t="s">
        <v>88</v>
      </c>
      <c r="D29" s="2">
        <v>2123.71</v>
      </c>
      <c r="E29" s="2">
        <v>3663.38</v>
      </c>
      <c r="F29" s="2">
        <v>4992.16</v>
      </c>
      <c r="G29" s="8">
        <v>73.343100000000007</v>
      </c>
      <c r="H29" s="8">
        <v>6.2237200000000003E-3</v>
      </c>
      <c r="I29" s="8">
        <v>-5.1075499999999999E-6</v>
      </c>
      <c r="J29" s="8">
        <v>1.3079100000000001E-9</v>
      </c>
      <c r="K29" s="8">
        <v>-1.9950599999999999E-13</v>
      </c>
      <c r="L29" s="8">
        <v>9.4986699999999994E-18</v>
      </c>
      <c r="M29" s="8"/>
      <c r="N29" s="8">
        <v>0.90889299999999995</v>
      </c>
      <c r="O29" s="8">
        <v>5.4615800000000004E-4</v>
      </c>
      <c r="P29" s="8">
        <v>-6.1247500000000006E-8</v>
      </c>
      <c r="Q29" s="8">
        <v>1.9233700000000001E-11</v>
      </c>
      <c r="R29" s="8">
        <v>-3.6436700000000003E-15</v>
      </c>
      <c r="S29" s="8">
        <v>1.80977E-19</v>
      </c>
      <c r="T29" s="8"/>
    </row>
    <row r="30" spans="1:20" s="62" customFormat="1">
      <c r="A30" s="58">
        <v>538</v>
      </c>
      <c r="B30" s="58" t="s">
        <v>24</v>
      </c>
      <c r="C30" s="59" t="s">
        <v>41</v>
      </c>
      <c r="D30" s="60">
        <v>2424.42</v>
      </c>
      <c r="E30" s="60">
        <v>3894.57</v>
      </c>
      <c r="F30" s="60">
        <v>5343.44</v>
      </c>
      <c r="G30" s="61">
        <v>70.898899999999998</v>
      </c>
      <c r="H30" s="61">
        <v>-5.13146E-3</v>
      </c>
      <c r="I30" s="61">
        <v>6.8662499999999997E-6</v>
      </c>
      <c r="J30" s="61">
        <v>-3.1375E-9</v>
      </c>
      <c r="K30" s="61">
        <v>5.9872499999999996E-13</v>
      </c>
      <c r="L30" s="61">
        <v>-5.7943899999999999E-17</v>
      </c>
      <c r="M30" s="61">
        <v>2.1795999999999999E-21</v>
      </c>
      <c r="N30" s="61">
        <v>1.2612099999999999</v>
      </c>
      <c r="O30" s="61">
        <v>3.4389099999999998E-4</v>
      </c>
      <c r="P30" s="61">
        <v>-6.0354300000000002E-8</v>
      </c>
      <c r="Q30" s="61">
        <v>6.6327200000000004E-11</v>
      </c>
      <c r="R30" s="61">
        <v>-2.10467E-14</v>
      </c>
      <c r="S30" s="61">
        <v>2.74015E-18</v>
      </c>
      <c r="T30" s="61">
        <v>-1.31885E-22</v>
      </c>
    </row>
    <row r="31" spans="1:20">
      <c r="A31" s="2">
        <v>538</v>
      </c>
      <c r="B31" s="2" t="s">
        <v>25</v>
      </c>
      <c r="C31" s="12" t="s">
        <v>40</v>
      </c>
      <c r="D31" s="2">
        <v>3542.09</v>
      </c>
      <c r="E31" s="2">
        <v>5462.54</v>
      </c>
      <c r="F31" s="2">
        <v>7076.25</v>
      </c>
      <c r="G31" s="8">
        <v>74.000500000000002</v>
      </c>
      <c r="H31" s="8">
        <v>-9.4416699999999992E-3</v>
      </c>
      <c r="I31" s="8">
        <v>1.9164E-6</v>
      </c>
      <c r="J31" s="8">
        <v>-2.5343099999999998E-10</v>
      </c>
      <c r="K31" s="8">
        <v>7.2063999999999997E-15</v>
      </c>
      <c r="L31" s="8"/>
      <c r="M31" s="8"/>
      <c r="N31" s="8">
        <v>1.8423099999999999</v>
      </c>
      <c r="O31" s="8">
        <v>-3.5920300000000002E-5</v>
      </c>
      <c r="P31" s="8">
        <v>7.4088600000000001E-8</v>
      </c>
      <c r="Q31" s="8">
        <v>-9.9703599999999999E-12</v>
      </c>
      <c r="R31" s="8">
        <v>3.2827000000000001E-16</v>
      </c>
      <c r="S31" s="8"/>
      <c r="T31" s="8"/>
    </row>
    <row r="32" spans="1:20">
      <c r="A32" s="2">
        <v>538</v>
      </c>
      <c r="B32" s="2" t="s">
        <v>26</v>
      </c>
      <c r="C32" s="57" t="s">
        <v>85</v>
      </c>
      <c r="D32" s="2">
        <v>4814.87</v>
      </c>
      <c r="E32" s="2">
        <v>7359.07</v>
      </c>
      <c r="F32" s="2">
        <v>8866.59</v>
      </c>
      <c r="G32" s="8">
        <v>77.111999999999995</v>
      </c>
      <c r="H32" s="8">
        <v>-3.3412300000000002E-3</v>
      </c>
      <c r="I32" s="8">
        <v>3.4908E-7</v>
      </c>
      <c r="J32" s="8">
        <v>-6.1588599999999997E-11</v>
      </c>
      <c r="K32" s="8">
        <v>4.8465800000000004E-16</v>
      </c>
      <c r="L32" s="8">
        <v>-8.1975000000000001E-20</v>
      </c>
      <c r="M32" s="8"/>
      <c r="N32" s="8">
        <v>2.6448800000000001</v>
      </c>
      <c r="O32" s="8">
        <v>2.21277E-4</v>
      </c>
      <c r="P32" s="8">
        <v>-9.1707099999999994E-8</v>
      </c>
      <c r="Q32" s="8">
        <v>3.7576299999999998E-11</v>
      </c>
      <c r="R32" s="8">
        <v>-5.5250100000000002E-15</v>
      </c>
      <c r="S32" s="8">
        <v>2.5000000000000002E-19</v>
      </c>
      <c r="T32" s="8"/>
    </row>
    <row r="33" spans="1:20">
      <c r="A33" s="2">
        <v>538</v>
      </c>
      <c r="B33" s="2" t="s">
        <v>27</v>
      </c>
      <c r="C33" s="12" t="s">
        <v>86</v>
      </c>
      <c r="D33" s="2">
        <v>5728.45</v>
      </c>
      <c r="E33" s="2">
        <v>8142.37</v>
      </c>
      <c r="F33" s="2">
        <v>10077.32</v>
      </c>
      <c r="G33" s="8">
        <v>75.519300000000001</v>
      </c>
      <c r="H33" s="8">
        <v>-2.74523E-3</v>
      </c>
      <c r="I33" s="8">
        <v>1.8814399999999999E-7</v>
      </c>
      <c r="J33" s="8">
        <v>-6.0015500000000003E-11</v>
      </c>
      <c r="K33" s="8">
        <v>2.2023399999999998E-15</v>
      </c>
      <c r="L33" s="8"/>
      <c r="M33" s="8"/>
      <c r="N33" s="8">
        <v>3.1561400000000002</v>
      </c>
      <c r="O33" s="8">
        <v>2.40957E-4</v>
      </c>
      <c r="P33" s="8">
        <v>-2.2160199999999999E-8</v>
      </c>
      <c r="Q33" s="8">
        <v>-1.0442300000000001E-12</v>
      </c>
      <c r="R33" s="8">
        <v>9.7258599999999995E-17</v>
      </c>
      <c r="S33" s="8"/>
      <c r="T33" s="8"/>
    </row>
    <row r="34" spans="1:20">
      <c r="A34" s="2">
        <v>538</v>
      </c>
      <c r="B34" s="2" t="s">
        <v>28</v>
      </c>
      <c r="C34" s="12" t="s">
        <v>87</v>
      </c>
      <c r="D34" s="2">
        <v>6196.86</v>
      </c>
      <c r="E34" s="2">
        <v>9352.66</v>
      </c>
      <c r="F34" s="2">
        <v>12253.41</v>
      </c>
      <c r="G34" s="8">
        <v>73.498599999999996</v>
      </c>
      <c r="H34" s="8">
        <v>-3.3591600000000001E-4</v>
      </c>
      <c r="I34" s="8">
        <v>-8.6870400000000005E-8</v>
      </c>
      <c r="J34" s="8">
        <v>-4.6158100000000001E-11</v>
      </c>
      <c r="K34" s="8">
        <v>4.2160500000000003E-15</v>
      </c>
      <c r="L34" s="8">
        <v>-1.2397700000000001E-19</v>
      </c>
      <c r="M34" s="8"/>
      <c r="N34" s="8">
        <v>3.3141500000000002</v>
      </c>
      <c r="O34" s="8">
        <v>3.3510400000000002E-4</v>
      </c>
      <c r="P34" s="8">
        <v>-5.2297500000000002E-8</v>
      </c>
      <c r="Q34" s="8">
        <v>4.8795599999999999E-12</v>
      </c>
      <c r="R34" s="8">
        <v>-2.2225099999999998E-16</v>
      </c>
      <c r="S34" s="8">
        <v>3.0060599999999998E-21</v>
      </c>
      <c r="T34" s="8"/>
    </row>
    <row r="35" spans="1:20">
      <c r="A35" s="2">
        <v>562</v>
      </c>
      <c r="B35" s="2" t="s">
        <v>117</v>
      </c>
      <c r="C35" s="57"/>
      <c r="D35" s="2">
        <v>7015.72</v>
      </c>
      <c r="E35" s="2">
        <v>10951.95</v>
      </c>
      <c r="F35" s="2">
        <v>14105.33</v>
      </c>
      <c r="G35" s="8">
        <v>67.618499999999997</v>
      </c>
      <c r="H35" s="8">
        <v>-5.8561799999999999E-4</v>
      </c>
      <c r="I35" s="8">
        <v>-6.21141E-10</v>
      </c>
      <c r="J35" s="8">
        <v>-7.7997199999999998E-12</v>
      </c>
      <c r="K35" s="8">
        <v>-5.3679500000000002E-17</v>
      </c>
      <c r="L35" s="8"/>
      <c r="M35" s="8"/>
      <c r="N35" s="8">
        <v>3.5526900000000001</v>
      </c>
      <c r="O35" s="8">
        <v>-7.7696700000000004E-5</v>
      </c>
      <c r="P35" s="8">
        <v>8.5156399999999994E-8</v>
      </c>
      <c r="Q35" s="8">
        <v>-7.8840299999999995E-12</v>
      </c>
      <c r="R35" s="8">
        <v>2.1646800000000001E-16</v>
      </c>
      <c r="S35" s="8"/>
      <c r="T35" s="8"/>
    </row>
    <row r="36" spans="1:20">
      <c r="A36" s="2">
        <v>562</v>
      </c>
      <c r="B36" s="2" t="s">
        <v>118</v>
      </c>
      <c r="C36" s="57"/>
      <c r="D36" s="2">
        <v>10748.39</v>
      </c>
      <c r="E36" s="2">
        <v>15835.88</v>
      </c>
      <c r="F36" s="2">
        <v>20066.78</v>
      </c>
      <c r="G36" s="8">
        <v>65.971599999999995</v>
      </c>
      <c r="H36" s="8">
        <v>-6.37872E-3</v>
      </c>
      <c r="I36" s="8">
        <v>1.3739699999999999E-6</v>
      </c>
      <c r="J36" s="8">
        <v>-1.20627E-10</v>
      </c>
      <c r="K36" s="8">
        <v>4.5510499999999997E-15</v>
      </c>
      <c r="L36" s="8">
        <v>-6.7423499999999997E-20</v>
      </c>
      <c r="M36" s="8"/>
      <c r="N36" s="8">
        <v>5.1110199999999999</v>
      </c>
      <c r="O36" s="8">
        <v>4.1264600000000002E-4</v>
      </c>
      <c r="P36" s="8">
        <v>-5.0343100000000002E-8</v>
      </c>
      <c r="Q36" s="8">
        <v>4.8189900000000002E-12</v>
      </c>
      <c r="R36" s="8">
        <v>-2.07166E-16</v>
      </c>
      <c r="S36" s="8">
        <v>3.05553E-21</v>
      </c>
      <c r="T36" s="8"/>
    </row>
    <row r="37" spans="1:20">
      <c r="A37" s="2">
        <v>562</v>
      </c>
      <c r="B37" s="2" t="s">
        <v>119</v>
      </c>
      <c r="C37" s="57"/>
      <c r="D37" s="2">
        <v>13252.06</v>
      </c>
      <c r="E37" s="2">
        <v>20273.66</v>
      </c>
      <c r="F37" s="2">
        <v>24165.29</v>
      </c>
      <c r="G37" s="8">
        <v>63.140999999999998</v>
      </c>
      <c r="H37" s="8">
        <v>-2.5319700000000001E-3</v>
      </c>
      <c r="I37" s="8">
        <v>4.0402900000000002E-7</v>
      </c>
      <c r="J37" s="8">
        <v>-2.6249000000000001E-11</v>
      </c>
      <c r="K37" s="8">
        <v>9.4977200000000008E-16</v>
      </c>
      <c r="L37" s="8">
        <v>-1.7830599999999999E-20</v>
      </c>
      <c r="M37" s="8"/>
      <c r="N37" s="8">
        <v>5.7176999999999998</v>
      </c>
      <c r="O37" s="8">
        <v>-4.8036299999999999E-5</v>
      </c>
      <c r="P37" s="8">
        <v>4.1499699999999998E-8</v>
      </c>
      <c r="Q37" s="8">
        <v>-1.7476999999999999E-12</v>
      </c>
      <c r="R37" s="8">
        <v>4.1972900000000003E-17</v>
      </c>
      <c r="S37" s="8">
        <v>-7.5616700000000001E-22</v>
      </c>
      <c r="T37" s="8"/>
    </row>
    <row r="38" spans="1:20">
      <c r="A38" s="2">
        <v>562</v>
      </c>
      <c r="B38" s="2" t="s">
        <v>120</v>
      </c>
      <c r="C38" s="57"/>
      <c r="D38" s="2">
        <v>14220.51</v>
      </c>
      <c r="E38" s="2">
        <v>25868.59</v>
      </c>
      <c r="F38" s="2">
        <v>31737.05</v>
      </c>
      <c r="G38" s="8">
        <v>60.6402</v>
      </c>
      <c r="H38" s="8">
        <v>-6.2728299999999996E-4</v>
      </c>
      <c r="I38" s="8">
        <v>3.15195E-8</v>
      </c>
      <c r="J38" s="8">
        <v>-6.7426E-12</v>
      </c>
      <c r="K38" s="8">
        <v>4.14926E-16</v>
      </c>
      <c r="L38" s="8">
        <v>-7.7352399999999995E-21</v>
      </c>
      <c r="M38" s="8"/>
      <c r="N38" s="8">
        <v>4.8892300000000004</v>
      </c>
      <c r="O38" s="8">
        <v>-9.6823800000000006E-5</v>
      </c>
      <c r="P38" s="8">
        <v>8.6070000000000002E-8</v>
      </c>
      <c r="Q38" s="8">
        <v>-7.7425800000000003E-12</v>
      </c>
      <c r="R38" s="8">
        <v>3.0277599999999999E-16</v>
      </c>
      <c r="S38" s="8">
        <v>-4.2846199999999998E-21</v>
      </c>
      <c r="T38" s="8"/>
    </row>
    <row r="39" spans="1:20">
      <c r="A39" s="2">
        <v>675</v>
      </c>
      <c r="B39" s="2" t="s">
        <v>121</v>
      </c>
      <c r="C39" s="57"/>
      <c r="D39" s="2">
        <v>4458.16</v>
      </c>
      <c r="E39" s="2">
        <v>6976.47</v>
      </c>
      <c r="F39" s="2">
        <v>9167.2800000000007</v>
      </c>
      <c r="G39" s="8">
        <v>113.628</v>
      </c>
      <c r="H39" s="8">
        <v>-6.0965000000000004E-3</v>
      </c>
      <c r="I39" s="8">
        <v>2.8716000000000002E-6</v>
      </c>
      <c r="J39" s="8">
        <v>-7.0623099999999996E-10</v>
      </c>
      <c r="K39" s="8">
        <v>6.7375700000000003E-14</v>
      </c>
      <c r="L39" s="8">
        <v>-2.5755500000000001E-18</v>
      </c>
      <c r="M39" s="8"/>
      <c r="N39" s="8">
        <v>3.2050200000000002</v>
      </c>
      <c r="O39" s="8">
        <v>5.7238299999999998E-4</v>
      </c>
      <c r="P39" s="8">
        <v>-4.9239799999999999E-8</v>
      </c>
      <c r="Q39" s="8">
        <v>9.0825600000000004E-12</v>
      </c>
      <c r="R39" s="8">
        <v>-9.3086099999999992E-16</v>
      </c>
      <c r="S39" s="8">
        <v>3.0863899999999999E-20</v>
      </c>
      <c r="T39" s="8"/>
    </row>
    <row r="40" spans="1:20">
      <c r="A40" s="2">
        <v>675</v>
      </c>
      <c r="B40" s="2" t="s">
        <v>122</v>
      </c>
      <c r="C40" s="57"/>
      <c r="D40" s="2">
        <v>4532.66</v>
      </c>
      <c r="E40" s="2">
        <v>7561.57</v>
      </c>
      <c r="F40" s="2">
        <v>11177.93</v>
      </c>
      <c r="G40" s="8">
        <v>112.18</v>
      </c>
      <c r="H40" s="8">
        <v>-5.2012200000000003E-3</v>
      </c>
      <c r="I40" s="8">
        <v>3.0215000000000002E-6</v>
      </c>
      <c r="J40" s="8">
        <v>-6.6459199999999999E-10</v>
      </c>
      <c r="K40" s="8">
        <v>5.4046700000000002E-14</v>
      </c>
      <c r="L40" s="8">
        <v>-1.6395800000000001E-18</v>
      </c>
      <c r="M40" s="8"/>
      <c r="N40" s="8">
        <v>4.1813900000000004</v>
      </c>
      <c r="O40" s="8">
        <v>4.8474599999999998E-5</v>
      </c>
      <c r="P40" s="8">
        <v>9.7416099999999996E-8</v>
      </c>
      <c r="Q40" s="8">
        <v>-8.0672299999999997E-12</v>
      </c>
      <c r="R40" s="8">
        <v>1.5471E-16</v>
      </c>
      <c r="S40" s="8">
        <v>-6.91265E-22</v>
      </c>
      <c r="T40" s="8"/>
    </row>
    <row r="41" spans="1:20">
      <c r="A41" s="2">
        <v>675</v>
      </c>
      <c r="B41" s="2" t="s">
        <v>123</v>
      </c>
      <c r="C41" s="57"/>
      <c r="D41" s="2">
        <v>6276.11</v>
      </c>
      <c r="E41" s="2">
        <v>11206.91</v>
      </c>
      <c r="F41" s="2">
        <v>13947.05</v>
      </c>
      <c r="G41" s="8">
        <v>103.411</v>
      </c>
      <c r="H41" s="8">
        <v>-3.4765099999999999E-3</v>
      </c>
      <c r="I41" s="8">
        <v>1.9445799999999999E-6</v>
      </c>
      <c r="J41" s="8">
        <v>-3.7122400000000002E-10</v>
      </c>
      <c r="K41" s="8">
        <v>2.5458199999999999E-14</v>
      </c>
      <c r="L41" s="8">
        <v>-6.39736E-19</v>
      </c>
      <c r="M41" s="8"/>
      <c r="N41" s="8">
        <v>4.6961000000000004</v>
      </c>
      <c r="O41" s="8">
        <v>-7.5171000000000005E-4</v>
      </c>
      <c r="P41" s="8">
        <v>3.8102299999999998E-7</v>
      </c>
      <c r="Q41" s="8">
        <v>-4.65031E-11</v>
      </c>
      <c r="R41" s="8">
        <v>2.3554100000000001E-15</v>
      </c>
      <c r="S41" s="8">
        <v>-4.4789799999999999E-20</v>
      </c>
      <c r="T41" s="8"/>
    </row>
    <row r="42" spans="1:20">
      <c r="A42" s="2">
        <v>675</v>
      </c>
      <c r="B42" s="2" t="s">
        <v>124</v>
      </c>
      <c r="C42" s="57"/>
      <c r="D42" s="2">
        <v>6666.41</v>
      </c>
      <c r="E42" s="2">
        <v>11757.75</v>
      </c>
      <c r="F42" s="2">
        <v>15447.7</v>
      </c>
      <c r="G42" s="8">
        <v>112.35899999999999</v>
      </c>
      <c r="H42" s="8">
        <v>5.9767199999999996E-3</v>
      </c>
      <c r="I42" s="8">
        <v>-1.70849E-6</v>
      </c>
      <c r="J42" s="8">
        <v>1.3130700000000001E-10</v>
      </c>
      <c r="K42" s="8">
        <v>-3.7434499999999997E-15</v>
      </c>
      <c r="L42" s="8"/>
      <c r="M42" s="8"/>
      <c r="N42" s="8">
        <v>5.05464</v>
      </c>
      <c r="O42" s="8">
        <v>4.80877E-4</v>
      </c>
      <c r="P42" s="8">
        <v>-1.60772E-8</v>
      </c>
      <c r="Q42" s="8">
        <v>1.7028600000000001E-12</v>
      </c>
      <c r="R42" s="8">
        <v>-5.7279600000000001E-17</v>
      </c>
      <c r="S42" s="8"/>
      <c r="T42" s="8"/>
    </row>
    <row r="43" spans="1:20">
      <c r="A43" s="2">
        <v>675</v>
      </c>
      <c r="B43" s="2" t="s">
        <v>125</v>
      </c>
      <c r="C43" s="57"/>
      <c r="D43" s="2">
        <v>11019.2</v>
      </c>
      <c r="E43" s="2">
        <v>17231.16</v>
      </c>
      <c r="F43" s="2">
        <v>21662.15</v>
      </c>
      <c r="G43" s="8">
        <v>100.384</v>
      </c>
      <c r="H43" s="8">
        <v>-6.1420700000000003E-3</v>
      </c>
      <c r="I43" s="8">
        <v>1.15734E-6</v>
      </c>
      <c r="J43" s="8">
        <v>-1.1183799999999999E-10</v>
      </c>
      <c r="K43" s="8">
        <v>4.7222199999999996E-15</v>
      </c>
      <c r="L43" s="8">
        <v>-7.7089500000000006E-20</v>
      </c>
      <c r="M43" s="8"/>
      <c r="N43" s="8">
        <v>7.5295899999999998</v>
      </c>
      <c r="O43" s="8">
        <v>-1.4102599999999999E-4</v>
      </c>
      <c r="P43" s="8">
        <v>7.9072900000000004E-8</v>
      </c>
      <c r="Q43" s="8">
        <v>-6.4840800000000004E-12</v>
      </c>
      <c r="R43" s="8">
        <v>2.4214500000000001E-16</v>
      </c>
      <c r="S43" s="8">
        <v>-3.7791799999999997E-21</v>
      </c>
      <c r="T43" s="8"/>
    </row>
    <row r="44" spans="1:20">
      <c r="A44" s="2">
        <v>675</v>
      </c>
      <c r="B44" s="2" t="s">
        <v>126</v>
      </c>
      <c r="C44" s="57"/>
      <c r="D44" s="2">
        <v>12870.97</v>
      </c>
      <c r="E44" s="2">
        <v>19018.09</v>
      </c>
      <c r="F44" s="2">
        <v>23911.15</v>
      </c>
      <c r="G44" s="8">
        <v>108.066</v>
      </c>
      <c r="H44" s="8">
        <v>2.0946900000000002E-3</v>
      </c>
      <c r="I44" s="8">
        <v>-6.1480499999999995E-7</v>
      </c>
      <c r="J44" s="8">
        <v>3.4211599999999997E-11</v>
      </c>
      <c r="K44" s="8">
        <v>-6.7004799999999998E-16</v>
      </c>
      <c r="L44" s="8"/>
      <c r="M44" s="8"/>
      <c r="N44" s="8">
        <v>10.3812</v>
      </c>
      <c r="O44" s="8">
        <v>3.0675500000000003E-4</v>
      </c>
      <c r="P44" s="8">
        <v>-4.42628E-8</v>
      </c>
      <c r="Q44" s="8">
        <v>3.3241599999999998E-12</v>
      </c>
      <c r="R44" s="8">
        <v>-7.3541699999999997E-17</v>
      </c>
      <c r="S44" s="8"/>
      <c r="T44" s="8"/>
    </row>
    <row r="45" spans="1:20">
      <c r="A45" s="2">
        <v>675</v>
      </c>
      <c r="B45" s="2" t="s">
        <v>127</v>
      </c>
      <c r="C45" s="57"/>
      <c r="D45" s="2">
        <v>21150.86</v>
      </c>
      <c r="E45" s="2">
        <v>30102.880000000001</v>
      </c>
      <c r="F45" s="2">
        <v>35530.25</v>
      </c>
      <c r="G45" s="8">
        <v>92.485100000000003</v>
      </c>
      <c r="H45" s="8">
        <v>-3.5868800000000002E-3</v>
      </c>
      <c r="I45" s="8">
        <v>4.1865400000000001E-7</v>
      </c>
      <c r="J45" s="8">
        <v>-1.9207499999999999E-11</v>
      </c>
      <c r="K45" s="8">
        <v>4.1553300000000002E-16</v>
      </c>
      <c r="L45" s="8">
        <v>-4.1978299999999997E-21</v>
      </c>
      <c r="M45" s="8"/>
      <c r="N45" s="8">
        <v>10.6326</v>
      </c>
      <c r="O45" s="8">
        <v>-4.4178899999999999E-4</v>
      </c>
      <c r="P45" s="8">
        <v>1.3515199999999999E-7</v>
      </c>
      <c r="Q45" s="8">
        <v>-7.3135499999999993E-12</v>
      </c>
      <c r="R45" s="8">
        <v>1.74695E-16</v>
      </c>
      <c r="S45" s="8">
        <v>-1.65343E-21</v>
      </c>
      <c r="T45" s="8"/>
    </row>
    <row r="46" spans="1:20">
      <c r="A46" s="2">
        <v>675</v>
      </c>
      <c r="B46" s="2" t="s">
        <v>128</v>
      </c>
      <c r="C46" s="57"/>
      <c r="D46" s="2">
        <v>26413.46</v>
      </c>
      <c r="E46" s="2">
        <v>35964.93</v>
      </c>
      <c r="F46" s="2">
        <v>42849.69</v>
      </c>
      <c r="G46" s="8">
        <v>86.716800000000006</v>
      </c>
      <c r="H46" s="8">
        <v>-1.5048500000000001E-3</v>
      </c>
      <c r="I46" s="8">
        <v>7.7464400000000006E-8</v>
      </c>
      <c r="J46" s="8">
        <v>-1.4421199999999999E-13</v>
      </c>
      <c r="K46" s="8">
        <v>-2.66426E-17</v>
      </c>
      <c r="L46" s="8"/>
      <c r="M46" s="8"/>
      <c r="N46" s="8">
        <v>13.542199999999999</v>
      </c>
      <c r="O46" s="8">
        <v>-4.2241099999999998E-5</v>
      </c>
      <c r="P46" s="8">
        <v>3.7242100000000002E-8</v>
      </c>
      <c r="Q46" s="8">
        <v>-9.1648599999999998E-13</v>
      </c>
      <c r="R46" s="8">
        <v>6.4043599999999999E-18</v>
      </c>
      <c r="S46" s="8"/>
      <c r="T46" s="8"/>
    </row>
    <row r="47" spans="1:20">
      <c r="A47" s="2">
        <v>875</v>
      </c>
      <c r="B47" s="2" t="s">
        <v>131</v>
      </c>
      <c r="C47" s="57"/>
      <c r="D47" s="2">
        <v>12797.08</v>
      </c>
      <c r="E47" s="2">
        <v>20736.580000000002</v>
      </c>
      <c r="F47" s="2">
        <v>27174.82</v>
      </c>
      <c r="G47" s="8">
        <v>131.77099999999999</v>
      </c>
      <c r="H47" s="8">
        <v>-2.3049199999999998E-3</v>
      </c>
      <c r="I47" s="8">
        <v>2.3029500000000001E-7</v>
      </c>
      <c r="J47" s="8">
        <v>-1.29886E-11</v>
      </c>
      <c r="K47" s="8">
        <v>1.5531300000000001E-16</v>
      </c>
      <c r="L47" s="8"/>
      <c r="M47" s="8"/>
      <c r="N47" s="8">
        <v>12.7</v>
      </c>
      <c r="O47" s="8">
        <v>-2.9798699999999999E-4</v>
      </c>
      <c r="P47" s="8">
        <v>8.3477199999999998E-8</v>
      </c>
      <c r="Q47" s="8">
        <v>-3.4021099999999999E-12</v>
      </c>
      <c r="R47" s="8">
        <v>3.8579099999999998E-17</v>
      </c>
      <c r="S47" s="8"/>
      <c r="T47" s="8"/>
    </row>
    <row r="48" spans="1:20">
      <c r="A48" s="2">
        <v>875</v>
      </c>
      <c r="B48" s="2" t="s">
        <v>129</v>
      </c>
      <c r="C48" s="57"/>
      <c r="D48" s="2">
        <v>18957.41</v>
      </c>
      <c r="E48" s="2">
        <v>27623.29</v>
      </c>
      <c r="F48" s="2">
        <v>35673.360000000001</v>
      </c>
      <c r="G48" s="8">
        <v>161.06399999999999</v>
      </c>
      <c r="H48" s="8">
        <v>-3.2663100000000001E-3</v>
      </c>
      <c r="I48" s="8">
        <v>1.6005999999999999E-7</v>
      </c>
      <c r="J48" s="8">
        <v>-4.0046299999999997E-12</v>
      </c>
      <c r="K48" s="8"/>
      <c r="L48" s="8"/>
      <c r="M48" s="8"/>
      <c r="N48" s="8">
        <v>20.6995</v>
      </c>
      <c r="O48" s="8">
        <v>-1.66787E-4</v>
      </c>
      <c r="P48" s="8">
        <v>4.4390999999999997E-8</v>
      </c>
      <c r="Q48" s="8">
        <v>-9.8663299999999992E-13</v>
      </c>
      <c r="R48" s="8"/>
      <c r="S48" s="8"/>
      <c r="T48" s="8"/>
    </row>
    <row r="49" spans="1:20">
      <c r="A49" s="2">
        <v>875</v>
      </c>
      <c r="B49" s="2" t="s">
        <v>130</v>
      </c>
      <c r="C49" s="57"/>
      <c r="D49" s="2">
        <v>23698.31</v>
      </c>
      <c r="E49" s="2">
        <v>34049.230000000003</v>
      </c>
      <c r="F49" s="2">
        <v>41350.78</v>
      </c>
      <c r="G49" s="8">
        <v>166.61099999999999</v>
      </c>
      <c r="H49" s="8">
        <v>-1.57503E-4</v>
      </c>
      <c r="I49" s="8">
        <v>-1.96089E-7</v>
      </c>
      <c r="J49" s="8">
        <v>6.9262200000000003E-12</v>
      </c>
      <c r="K49" s="8">
        <v>-8.3229999999999999E-17</v>
      </c>
      <c r="L49" s="8"/>
      <c r="M49" s="8"/>
      <c r="N49" s="8">
        <v>27.333200000000001</v>
      </c>
      <c r="O49" s="8">
        <v>9.8881499999999998E-5</v>
      </c>
      <c r="P49" s="8">
        <v>-8.4902000000000003E-10</v>
      </c>
      <c r="Q49" s="8">
        <v>1.3499699999999999E-13</v>
      </c>
      <c r="R49" s="8">
        <v>-2.3672799999999999E-18</v>
      </c>
      <c r="S49" s="8"/>
      <c r="T49" s="8"/>
    </row>
    <row r="50" spans="1:20">
      <c r="A50" s="2"/>
      <c r="B50" s="2"/>
      <c r="C50" s="57"/>
      <c r="D50" s="2"/>
      <c r="E50" s="2"/>
      <c r="F50" s="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>
      <c r="A51" s="2"/>
      <c r="B51" s="2"/>
      <c r="C51" s="57"/>
      <c r="D51" s="2"/>
      <c r="E51" s="2"/>
      <c r="F51" s="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>
      <c r="A52" s="2"/>
      <c r="B52" s="2"/>
      <c r="C52" s="57"/>
      <c r="D52" s="2"/>
      <c r="E52" s="2"/>
      <c r="F52" s="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</sheetData>
  <autoFilter ref="A2:C2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"/>
  <sheetViews>
    <sheetView topLeftCell="D1" workbookViewId="0">
      <selection activeCell="P35" sqref="P35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25" sqref="A25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8" width="12.88671875" bestFit="1" customWidth="1"/>
    <col min="9" max="9" width="12.21875" bestFit="1" customWidth="1"/>
    <col min="10" max="10" width="12.88671875" bestFit="1" customWidth="1"/>
    <col min="11" max="11" width="12.21875" bestFit="1" customWidth="1"/>
    <col min="12" max="12" width="12.88671875" bestFit="1" customWidth="1"/>
    <col min="13" max="13" width="12.21875" bestFit="1" customWidth="1"/>
    <col min="14" max="15" width="12.3320312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 ht="15" thickBot="1">
      <c r="A2" s="2" t="s">
        <v>2</v>
      </c>
      <c r="B2" s="2"/>
      <c r="C2" s="12"/>
      <c r="D2" s="2"/>
      <c r="E2" s="2"/>
      <c r="F2" s="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>
      <c r="D3" s="271">
        <v>250</v>
      </c>
      <c r="E3" s="272">
        <v>2800</v>
      </c>
      <c r="F3" s="272">
        <v>4000</v>
      </c>
      <c r="G3" s="85">
        <v>28.496189999999999</v>
      </c>
      <c r="H3" s="85">
        <v>3.9061429999999999E-3</v>
      </c>
      <c r="I3" s="85">
        <v>-1.6927030000000001E-5</v>
      </c>
      <c r="J3" s="85">
        <v>9.5572170000000005E-9</v>
      </c>
      <c r="K3" s="85">
        <v>-2.179413E-12</v>
      </c>
      <c r="L3" s="85">
        <v>1.7357120000000001E-16</v>
      </c>
      <c r="M3" s="273">
        <v>0.77949000000000002</v>
      </c>
      <c r="N3" s="273">
        <v>-1.6980799999999998E-5</v>
      </c>
      <c r="O3" s="273">
        <v>-5.4068599999999998E-8</v>
      </c>
      <c r="P3" s="273">
        <v>2.8013900000000001E-11</v>
      </c>
      <c r="Q3" s="273">
        <v>-4.3425200000000002E-15</v>
      </c>
      <c r="R3" s="274">
        <v>1.5377999999999999E-19</v>
      </c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6"/>
      <c r="H5" s="20" t="s">
        <v>72</v>
      </c>
    </row>
    <row r="6" spans="1:20" s="216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216" customFormat="1" ht="15" thickBot="1">
      <c r="A7" s="39" t="s">
        <v>64</v>
      </c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0</v>
      </c>
      <c r="C8" s="36">
        <f>G3</f>
        <v>28.496189999999999</v>
      </c>
      <c r="D8" s="37">
        <f>C8-B8</f>
        <v>28.496189999999999</v>
      </c>
      <c r="E8" s="63">
        <f>N2</f>
        <v>0</v>
      </c>
      <c r="F8" s="36">
        <f>N3</f>
        <v>-1.6980799999999998E-5</v>
      </c>
      <c r="G8" s="38">
        <f>F8-E8</f>
        <v>-1.6980799999999998E-5</v>
      </c>
      <c r="H8" s="53"/>
    </row>
    <row r="9" spans="1:20">
      <c r="A9" s="22">
        <f>A10/2</f>
        <v>62.5</v>
      </c>
      <c r="B9" s="64">
        <f t="shared" ref="B9:B24" si="0">$G$2+$H$2*A9+$I$2*A9^2+$J$2*A9^3+$K$2*A9^4+$L$2*A9^5+$M$2*A9^6</f>
        <v>0</v>
      </c>
      <c r="C9" s="19">
        <f t="shared" ref="C9:C24" si="1">$G$3+$H$3*A9+$I$3*A9^2+$J$3*A9^3+$K$3*A9^4+$L$3*A9^5</f>
        <v>28.676502941821287</v>
      </c>
      <c r="D9" s="27">
        <f t="shared" ref="D9:D24" si="2">C9-B9</f>
        <v>28.676502941821287</v>
      </c>
      <c r="E9" s="64">
        <f t="shared" ref="E9:E24" si="3">$N$2+$O$2*A9+$P$2*A9^2+$Q$2*A9^3+$R$2*A9^4+$S$2*A9^5+$T$2*A9^6</f>
        <v>0</v>
      </c>
      <c r="F9" s="19">
        <f t="shared" ref="F9:F24" si="4">$N$3+$O$3*A9+$P$3*A9^2+$Q$3*A9^3+$R$3*A9^4+$S$3*A9^5+$T$3*A9^6</f>
        <v>-2.025171604217529E-5</v>
      </c>
      <c r="G9" s="33">
        <f t="shared" ref="G9:G24" si="5">F9-E9</f>
        <v>-2.025171604217529E-5</v>
      </c>
      <c r="H9" s="54"/>
    </row>
    <row r="10" spans="1:20">
      <c r="A10" s="22">
        <f>A12/2</f>
        <v>125</v>
      </c>
      <c r="B10" s="28">
        <f t="shared" si="0"/>
        <v>0</v>
      </c>
      <c r="C10" s="19">
        <f t="shared" si="1"/>
        <v>28.738112684423822</v>
      </c>
      <c r="D10" s="27">
        <f t="shared" si="2"/>
        <v>28.738112684423822</v>
      </c>
      <c r="E10" s="28">
        <f t="shared" si="3"/>
        <v>0</v>
      </c>
      <c r="F10" s="19">
        <f t="shared" si="4"/>
        <v>-2.3310101752929686E-5</v>
      </c>
      <c r="G10" s="33">
        <f t="shared" si="5"/>
        <v>-2.3310101752929686E-5</v>
      </c>
      <c r="H10" s="54"/>
    </row>
    <row r="11" spans="1:20" ht="15" thickBot="1">
      <c r="A11" s="22">
        <f>A10+(A12-A10)/2</f>
        <v>187.5</v>
      </c>
      <c r="B11" s="28">
        <f t="shared" si="0"/>
        <v>0</v>
      </c>
      <c r="C11" s="19">
        <f t="shared" si="1"/>
        <v>28.693846699639892</v>
      </c>
      <c r="D11" s="27">
        <f t="shared" si="2"/>
        <v>28.693846699639892</v>
      </c>
      <c r="E11" s="28">
        <f t="shared" si="3"/>
        <v>0</v>
      </c>
      <c r="F11" s="19">
        <f t="shared" si="4"/>
        <v>-2.6162233771667478E-5</v>
      </c>
      <c r="G11" s="33">
        <f t="shared" si="5"/>
        <v>-2.6162233771667478E-5</v>
      </c>
      <c r="H11" s="54"/>
    </row>
    <row r="12" spans="1:20" s="16" customFormat="1">
      <c r="A12" s="23">
        <f>D3</f>
        <v>250</v>
      </c>
      <c r="B12" s="29">
        <f t="shared" si="0"/>
        <v>0</v>
      </c>
      <c r="C12" s="43">
        <f t="shared" si="1"/>
        <v>28.555774061718751</v>
      </c>
      <c r="D12" s="44">
        <f t="shared" si="2"/>
        <v>28.555774061718751</v>
      </c>
      <c r="E12" s="29">
        <f t="shared" si="3"/>
        <v>0</v>
      </c>
      <c r="F12" s="43">
        <f t="shared" si="4"/>
        <v>-2.8814332421874999E-5</v>
      </c>
      <c r="G12" s="48">
        <f t="shared" si="5"/>
        <v>-2.8814332421874999E-5</v>
      </c>
      <c r="H12" s="50">
        <f>ROUND(A12*C12*100/(F12*136000),1)</f>
        <v>-182174</v>
      </c>
    </row>
    <row r="13" spans="1:20">
      <c r="A13" s="22">
        <f>A12+(A14-A12)/2</f>
        <v>887.5</v>
      </c>
      <c r="B13" s="28">
        <f t="shared" si="0"/>
        <v>0</v>
      </c>
      <c r="C13" s="19">
        <f t="shared" si="1"/>
        <v>24.05459149914088</v>
      </c>
      <c r="D13" s="27">
        <f t="shared" si="2"/>
        <v>24.05459149914088</v>
      </c>
      <c r="E13" s="28">
        <f t="shared" si="3"/>
        <v>0</v>
      </c>
      <c r="F13" s="19">
        <f t="shared" si="4"/>
        <v>-4.5841570156089357E-5</v>
      </c>
      <c r="G13" s="49">
        <f t="shared" si="5"/>
        <v>-4.5841570156089357E-5</v>
      </c>
      <c r="H13" s="22">
        <f t="shared" ref="H13:H20" si="6">ROUND(A13*C13*100/(F13*136000),1)</f>
        <v>-342427</v>
      </c>
    </row>
    <row r="14" spans="1:20">
      <c r="A14" s="22">
        <f>A12+(A16-A12)/2</f>
        <v>1525</v>
      </c>
      <c r="B14" s="28">
        <f t="shared" si="0"/>
        <v>0</v>
      </c>
      <c r="C14" s="19">
        <f t="shared" si="1"/>
        <v>18.626743634668081</v>
      </c>
      <c r="D14" s="27">
        <f t="shared" si="2"/>
        <v>18.626743634668081</v>
      </c>
      <c r="E14" s="28">
        <f t="shared" si="3"/>
        <v>0</v>
      </c>
      <c r="F14" s="19">
        <f t="shared" si="4"/>
        <v>-4.8854951256179692E-5</v>
      </c>
      <c r="G14" s="49">
        <f t="shared" si="5"/>
        <v>-4.8854951256179692E-5</v>
      </c>
      <c r="H14" s="22">
        <f t="shared" si="6"/>
        <v>-427522.8</v>
      </c>
    </row>
    <row r="15" spans="1:20">
      <c r="A15" s="22">
        <f>A14+(A16-A14)/2</f>
        <v>2162.5</v>
      </c>
      <c r="B15" s="28">
        <f t="shared" si="0"/>
        <v>0</v>
      </c>
      <c r="C15" s="19">
        <f t="shared" si="1"/>
        <v>14.98239779508895</v>
      </c>
      <c r="D15" s="27">
        <f t="shared" si="2"/>
        <v>14.98239779508895</v>
      </c>
      <c r="E15" s="28">
        <f t="shared" si="3"/>
        <v>0</v>
      </c>
      <c r="F15" s="19">
        <f t="shared" si="4"/>
        <v>-4.3451516003472164E-5</v>
      </c>
      <c r="G15" s="49">
        <f t="shared" si="5"/>
        <v>-4.3451516003472164E-5</v>
      </c>
      <c r="H15" s="22">
        <f t="shared" si="6"/>
        <v>-548268.9</v>
      </c>
    </row>
    <row r="16" spans="1:20" s="16" customFormat="1">
      <c r="A16" s="23">
        <f>E3</f>
        <v>2800</v>
      </c>
      <c r="B16" s="29">
        <f t="shared" si="0"/>
        <v>0</v>
      </c>
      <c r="C16" s="43">
        <f t="shared" si="1"/>
        <v>12.438817353216038</v>
      </c>
      <c r="D16" s="44">
        <f t="shared" si="2"/>
        <v>12.438817353216038</v>
      </c>
      <c r="E16" s="29">
        <f t="shared" si="3"/>
        <v>0</v>
      </c>
      <c r="F16" s="43">
        <f t="shared" si="4"/>
        <v>-3.4618723071999973E-5</v>
      </c>
      <c r="G16" s="48">
        <f t="shared" si="5"/>
        <v>-3.4618723071999973E-5</v>
      </c>
      <c r="H16" s="51">
        <f t="shared" si="6"/>
        <v>-739753.7</v>
      </c>
    </row>
    <row r="17" spans="1:20">
      <c r="A17" s="22">
        <f>A16+(A18-A16)/2</f>
        <v>3100</v>
      </c>
      <c r="B17" s="28">
        <f t="shared" si="0"/>
        <v>0</v>
      </c>
      <c r="C17" s="19">
        <f t="shared" si="1"/>
        <v>11.074120270211992</v>
      </c>
      <c r="D17" s="27">
        <f t="shared" si="2"/>
        <v>11.074120270211992</v>
      </c>
      <c r="E17" s="28">
        <f t="shared" si="3"/>
        <v>0</v>
      </c>
      <c r="F17" s="19">
        <f t="shared" si="4"/>
        <v>-3.054598838200001E-5</v>
      </c>
      <c r="G17" s="49">
        <f t="shared" si="5"/>
        <v>-3.054598838200001E-5</v>
      </c>
      <c r="H17" s="22">
        <f t="shared" si="6"/>
        <v>-826376.3</v>
      </c>
    </row>
    <row r="18" spans="1:20">
      <c r="A18" s="22">
        <f>A16+(A20-A16)/2</f>
        <v>3400</v>
      </c>
      <c r="B18" s="28">
        <f t="shared" si="0"/>
        <v>0</v>
      </c>
      <c r="C18" s="19">
        <f t="shared" si="1"/>
        <v>9.3574719530880373</v>
      </c>
      <c r="D18" s="27">
        <f t="shared" si="2"/>
        <v>9.3574719530880373</v>
      </c>
      <c r="E18" s="28">
        <f t="shared" si="3"/>
        <v>0</v>
      </c>
      <c r="F18" s="19">
        <f t="shared" si="4"/>
        <v>-2.7101587071999972E-5</v>
      </c>
      <c r="G18" s="49">
        <f t="shared" si="5"/>
        <v>-2.7101587071999972E-5</v>
      </c>
      <c r="H18" s="22">
        <f t="shared" si="6"/>
        <v>-863184.9</v>
      </c>
    </row>
    <row r="19" spans="1:20">
      <c r="A19" s="22">
        <f>A18+(A20-A18)/2</f>
        <v>3700</v>
      </c>
      <c r="B19" s="28">
        <f t="shared" si="0"/>
        <v>0</v>
      </c>
      <c r="C19" s="19">
        <f t="shared" si="1"/>
        <v>7.2236446440840183</v>
      </c>
      <c r="D19" s="27">
        <f t="shared" si="2"/>
        <v>7.2236446440840183</v>
      </c>
      <c r="E19" s="28">
        <f t="shared" si="3"/>
        <v>0</v>
      </c>
      <c r="F19" s="19">
        <f t="shared" si="4"/>
        <v>-2.4665146701999956E-5</v>
      </c>
      <c r="G19" s="49">
        <f t="shared" si="5"/>
        <v>-2.4665146701999956E-5</v>
      </c>
      <c r="H19" s="22">
        <f t="shared" si="6"/>
        <v>-796774.6</v>
      </c>
    </row>
    <row r="20" spans="1:20" s="16" customFormat="1" ht="15" thickBot="1">
      <c r="A20" s="23">
        <f>F3</f>
        <v>4000</v>
      </c>
      <c r="B20" s="29">
        <f t="shared" si="0"/>
        <v>0</v>
      </c>
      <c r="C20" s="43">
        <f t="shared" si="1"/>
        <v>4.7573508000000118</v>
      </c>
      <c r="D20" s="44">
        <f t="shared" si="2"/>
        <v>4.7573508000000118</v>
      </c>
      <c r="E20" s="29">
        <f t="shared" si="3"/>
        <v>0</v>
      </c>
      <c r="F20" s="43">
        <f t="shared" si="4"/>
        <v>-2.3586400000000002E-5</v>
      </c>
      <c r="G20" s="48">
        <f t="shared" si="5"/>
        <v>-2.3586400000000002E-5</v>
      </c>
      <c r="H20" s="52">
        <f t="shared" si="6"/>
        <v>-593232</v>
      </c>
    </row>
    <row r="21" spans="1:20">
      <c r="A21" s="22">
        <f>A20+(A22-A20)/2</f>
        <v>4125</v>
      </c>
      <c r="B21" s="28">
        <f t="shared" si="0"/>
        <v>0</v>
      </c>
      <c r="C21" s="19">
        <f t="shared" si="1"/>
        <v>3.6912740312987751</v>
      </c>
      <c r="D21" s="27">
        <f t="shared" si="2"/>
        <v>3.6912740312987751</v>
      </c>
      <c r="E21" s="28">
        <f t="shared" si="3"/>
        <v>0</v>
      </c>
      <c r="F21" s="19">
        <f t="shared" si="4"/>
        <v>-2.3614708627929659E-5</v>
      </c>
      <c r="G21" s="33">
        <f t="shared" si="5"/>
        <v>-2.3614708627929659E-5</v>
      </c>
      <c r="H21" s="54"/>
    </row>
    <row r="22" spans="1:20">
      <c r="A22" s="22">
        <f>A20+(A24-A20)/2</f>
        <v>4250</v>
      </c>
      <c r="B22" s="28">
        <f t="shared" si="0"/>
        <v>0</v>
      </c>
      <c r="C22" s="19">
        <f t="shared" si="1"/>
        <v>2.6467486117187491</v>
      </c>
      <c r="D22" s="27">
        <f t="shared" si="2"/>
        <v>2.6467486117187491</v>
      </c>
      <c r="E22" s="28">
        <f t="shared" si="3"/>
        <v>0</v>
      </c>
      <c r="F22" s="19">
        <f t="shared" si="4"/>
        <v>-2.3956217421875004E-5</v>
      </c>
      <c r="G22" s="33">
        <f t="shared" si="5"/>
        <v>-2.3956217421875004E-5</v>
      </c>
      <c r="H22" s="54"/>
    </row>
    <row r="23" spans="1:20">
      <c r="A23" s="22">
        <f>A22+(A24-A22)/2</f>
        <v>4375</v>
      </c>
      <c r="B23" s="28">
        <f t="shared" si="0"/>
        <v>0</v>
      </c>
      <c r="C23" s="19">
        <f t="shared" si="1"/>
        <v>1.6647293518067272</v>
      </c>
      <c r="D23" s="27">
        <f t="shared" si="2"/>
        <v>1.6647293518067272</v>
      </c>
      <c r="E23" s="28">
        <f t="shared" si="3"/>
        <v>0</v>
      </c>
      <c r="F23" s="19">
        <f t="shared" si="4"/>
        <v>-2.4631629956054723E-5</v>
      </c>
      <c r="G23" s="33">
        <f t="shared" si="5"/>
        <v>-2.4631629956054723E-5</v>
      </c>
      <c r="H23" s="54"/>
    </row>
    <row r="24" spans="1:20" ht="15" thickBot="1">
      <c r="A24" s="24">
        <v>4500</v>
      </c>
      <c r="B24" s="30">
        <f t="shared" si="0"/>
        <v>0</v>
      </c>
      <c r="C24" s="31">
        <f t="shared" si="1"/>
        <v>0.79501271249995398</v>
      </c>
      <c r="D24" s="32">
        <f t="shared" si="2"/>
        <v>0.79501271249995398</v>
      </c>
      <c r="E24" s="30">
        <f t="shared" si="3"/>
        <v>0</v>
      </c>
      <c r="F24" s="31">
        <f t="shared" si="4"/>
        <v>-2.5660748749999944E-5</v>
      </c>
      <c r="G24" s="34">
        <f t="shared" si="5"/>
        <v>-2.5660748749999944E-5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>
        <f>B2</f>
        <v>0</v>
      </c>
      <c r="C27" s="11">
        <f>C2</f>
        <v>0</v>
      </c>
      <c r="D27" s="11">
        <f>A12</f>
        <v>250</v>
      </c>
      <c r="E27" s="11">
        <f>A16</f>
        <v>2800</v>
      </c>
      <c r="F27" s="11">
        <f>A20</f>
        <v>4000</v>
      </c>
      <c r="G27" s="69">
        <f t="shared" ref="G27:L27" si="7">G3</f>
        <v>28.496189999999999</v>
      </c>
      <c r="H27" s="69">
        <f t="shared" si="7"/>
        <v>3.9061429999999999E-3</v>
      </c>
      <c r="I27" s="69">
        <f t="shared" si="7"/>
        <v>-1.6927030000000001E-5</v>
      </c>
      <c r="J27" s="69">
        <f t="shared" si="7"/>
        <v>9.5572170000000005E-9</v>
      </c>
      <c r="K27" s="69">
        <f t="shared" si="7"/>
        <v>-2.179413E-12</v>
      </c>
      <c r="L27" s="69">
        <f t="shared" si="7"/>
        <v>1.7357120000000001E-16</v>
      </c>
      <c r="M27" s="69">
        <f t="shared" ref="M27:R27" si="8">N3</f>
        <v>-1.6980799999999998E-5</v>
      </c>
      <c r="N27" s="69">
        <f t="shared" si="8"/>
        <v>-5.4068599999999998E-8</v>
      </c>
      <c r="O27" s="69">
        <f t="shared" si="8"/>
        <v>2.8013900000000001E-11</v>
      </c>
      <c r="P27" s="69">
        <f t="shared" si="8"/>
        <v>-4.3425200000000002E-15</v>
      </c>
      <c r="Q27" s="69">
        <f t="shared" si="8"/>
        <v>1.5377999999999999E-19</v>
      </c>
      <c r="R27" s="69">
        <f t="shared" si="8"/>
        <v>0</v>
      </c>
    </row>
    <row r="31" spans="1:20">
      <c r="F31">
        <f>A12</f>
        <v>250</v>
      </c>
      <c r="G31">
        <v>0</v>
      </c>
      <c r="H31">
        <f t="shared" ref="H31:H36" si="9">F31</f>
        <v>250</v>
      </c>
      <c r="I31">
        <v>0</v>
      </c>
    </row>
    <row r="32" spans="1:20">
      <c r="F32">
        <f>F31</f>
        <v>250</v>
      </c>
      <c r="G32">
        <f>ROUND(B8,0)</f>
        <v>0</v>
      </c>
      <c r="H32">
        <f t="shared" si="9"/>
        <v>250</v>
      </c>
      <c r="I32">
        <f>ROUND(MAX(F8:F24),2)</f>
        <v>0</v>
      </c>
    </row>
    <row r="33" spans="6:9">
      <c r="F33">
        <f>A16</f>
        <v>2800</v>
      </c>
      <c r="G33">
        <v>0</v>
      </c>
      <c r="H33">
        <f t="shared" si="9"/>
        <v>2800</v>
      </c>
      <c r="I33">
        <v>0</v>
      </c>
    </row>
    <row r="34" spans="6:9">
      <c r="F34">
        <f>F33</f>
        <v>2800</v>
      </c>
      <c r="G34">
        <f>G32</f>
        <v>0</v>
      </c>
      <c r="H34">
        <f t="shared" si="9"/>
        <v>2800</v>
      </c>
      <c r="I34">
        <f>I32</f>
        <v>0</v>
      </c>
    </row>
    <row r="35" spans="6:9">
      <c r="F35">
        <f>A20</f>
        <v>4000</v>
      </c>
      <c r="G35">
        <v>0</v>
      </c>
      <c r="H35">
        <f t="shared" si="9"/>
        <v>4000</v>
      </c>
      <c r="I35">
        <v>0</v>
      </c>
    </row>
    <row r="36" spans="6:9">
      <c r="F36">
        <f>F35</f>
        <v>4000</v>
      </c>
      <c r="G36">
        <f>G34</f>
        <v>0</v>
      </c>
      <c r="H36">
        <f t="shared" si="9"/>
        <v>4000</v>
      </c>
      <c r="I36">
        <f>I34</f>
        <v>0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36"/>
  <sheetViews>
    <sheetView workbookViewId="0">
      <selection activeCell="D39" sqref="D3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8" width="12.88671875" bestFit="1" customWidth="1"/>
    <col min="9" max="9" width="12.21875" bestFit="1" customWidth="1"/>
    <col min="10" max="10" width="12.88671875" bestFit="1" customWidth="1"/>
    <col min="11" max="11" width="12.21875" bestFit="1" customWidth="1"/>
    <col min="12" max="12" width="12.88671875" bestFit="1" customWidth="1"/>
    <col min="13" max="13" width="12.21875" bestFit="1" customWidth="1"/>
    <col min="14" max="15" width="12.3320312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3</v>
      </c>
      <c r="C2" s="12" t="s">
        <v>31</v>
      </c>
      <c r="D2" s="2">
        <v>238.74</v>
      </c>
      <c r="E2" s="2">
        <v>368.56</v>
      </c>
      <c r="F2" s="2">
        <v>485.85</v>
      </c>
      <c r="G2" s="8">
        <v>24.709900000000001</v>
      </c>
      <c r="H2" s="8">
        <v>-3.9260199999999997E-3</v>
      </c>
      <c r="I2" s="8">
        <v>5.5120000000000001E-5</v>
      </c>
      <c r="J2" s="8">
        <v>-3.5219399999999998E-7</v>
      </c>
      <c r="K2" s="8">
        <v>3.9127300000000001E-10</v>
      </c>
      <c r="L2" s="8">
        <v>-1.63655E-13</v>
      </c>
      <c r="M2" s="8">
        <v>4.5086599999999999E-17</v>
      </c>
      <c r="N2" s="8">
        <v>6.97271E-2</v>
      </c>
      <c r="O2" s="8">
        <v>1.6449300000000001E-4</v>
      </c>
      <c r="P2" s="8">
        <v>-1.7904400000000001E-6</v>
      </c>
      <c r="Q2" s="8">
        <v>1.26848E-8</v>
      </c>
      <c r="R2" s="8">
        <v>-3.8310999999999997E-11</v>
      </c>
      <c r="S2" s="8">
        <v>5.1722300000000002E-14</v>
      </c>
      <c r="T2" s="8">
        <v>-2.59433E-17</v>
      </c>
    </row>
    <row r="3" spans="1:20">
      <c r="G3" s="18">
        <v>24.708549999999999</v>
      </c>
      <c r="H3" s="18">
        <v>-3.6567489999999999E-3</v>
      </c>
      <c r="I3" s="18">
        <v>5.0561900000000001E-5</v>
      </c>
      <c r="J3" s="18">
        <v>-3.2470959999999998E-7</v>
      </c>
      <c r="K3" s="18">
        <v>3.1620260000000001E-10</v>
      </c>
      <c r="L3" s="18">
        <v>-6.8778440000000001E-14</v>
      </c>
      <c r="M3" s="17"/>
      <c r="N3" s="18">
        <v>7.0506470000000002E-2</v>
      </c>
      <c r="O3" s="18">
        <v>9.55138E-6</v>
      </c>
      <c r="P3" s="18">
        <v>8.3233980000000002E-7</v>
      </c>
      <c r="Q3" s="18">
        <v>-3.1299960000000001E-9</v>
      </c>
      <c r="R3" s="18">
        <v>4.8852800000000004E-12</v>
      </c>
      <c r="S3" s="18">
        <v>-2.8706649999999999E-15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6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24.709900000000001</v>
      </c>
      <c r="C8" s="36">
        <f>G3</f>
        <v>24.708549999999999</v>
      </c>
      <c r="D8" s="37">
        <f>C8-B8</f>
        <v>-1.3500000000021828E-3</v>
      </c>
      <c r="E8" s="63">
        <f>N2</f>
        <v>6.97271E-2</v>
      </c>
      <c r="F8" s="36">
        <f>N3</f>
        <v>7.0506470000000002E-2</v>
      </c>
      <c r="G8" s="38">
        <f>F8-E8</f>
        <v>7.7937000000000145E-4</v>
      </c>
      <c r="H8" s="53"/>
    </row>
    <row r="9" spans="1:20">
      <c r="A9" s="22">
        <f>A10/2</f>
        <v>60</v>
      </c>
      <c r="B9" s="64">
        <f t="shared" ref="B9:B24" si="0">$G$2+$H$2*A9+$I$2*A9^2+$J$2*A9^3+$K$2*A9^4+$L$2*A9^5+$M$2*A9^6</f>
        <v>24.601642639512409</v>
      </c>
      <c r="C9" s="19">
        <f t="shared" ref="C9:C24" si="1">$G$3+$H$3*A9+$I$3*A9^2+$J$3*A9^3+$K$3*A9^4+$L$3*A9^5</f>
        <v>24.605075129981053</v>
      </c>
      <c r="D9" s="27">
        <f t="shared" ref="D9:D24" si="2">C9-B9</f>
        <v>3.4324904686435787E-3</v>
      </c>
      <c r="E9" s="64">
        <f t="shared" ref="E9:E24" si="3">$N$2+$O$2*A9+$P$2*A9^2+$Q$2*A9^3+$R$2*A9^4+$S$2*A9^5+$T$2*A9^6</f>
        <v>7.5433511089875213E-2</v>
      </c>
      <c r="F9" s="19">
        <f t="shared" ref="F9:F24" si="4">$N$3+$O$3*A9+$P$3*A9^2+$Q$3*A9^3+$R$3*A9^4+$S$3*A9^5+$T$3*A9^6</f>
        <v>7.3460977943695993E-2</v>
      </c>
      <c r="G9" s="33">
        <f t="shared" ref="G9:G24" si="5">F9-E9</f>
        <v>-1.97253314617922E-3</v>
      </c>
      <c r="H9" s="54"/>
    </row>
    <row r="10" spans="1:20">
      <c r="A10" s="22">
        <f>A12/2</f>
        <v>120</v>
      </c>
      <c r="B10" s="28">
        <f t="shared" si="0"/>
        <v>24.501111105050221</v>
      </c>
      <c r="C10" s="19">
        <f t="shared" si="1"/>
        <v>24.500589634657789</v>
      </c>
      <c r="D10" s="27">
        <f t="shared" si="2"/>
        <v>-5.214703924316666E-4</v>
      </c>
      <c r="E10" s="28">
        <f t="shared" si="3"/>
        <v>7.886863949665282E-2</v>
      </c>
      <c r="F10" s="19">
        <f t="shared" si="4"/>
        <v>7.9171275961471999E-2</v>
      </c>
      <c r="G10" s="33">
        <f t="shared" si="5"/>
        <v>3.0263646481917816E-4</v>
      </c>
      <c r="H10" s="54"/>
    </row>
    <row r="11" spans="1:20" ht="15" thickBot="1">
      <c r="A11" s="22">
        <f>A10+(A12-A10)/2</f>
        <v>180</v>
      </c>
      <c r="B11" s="28">
        <f t="shared" si="0"/>
        <v>24.1164615069146</v>
      </c>
      <c r="C11" s="19">
        <f t="shared" si="1"/>
        <v>24.113775040244601</v>
      </c>
      <c r="D11" s="27">
        <f t="shared" si="2"/>
        <v>-2.6864666699992767E-3</v>
      </c>
      <c r="E11" s="28">
        <f t="shared" si="3"/>
        <v>8.3976873205740807E-2</v>
      </c>
      <c r="F11" s="19">
        <f t="shared" si="4"/>
        <v>8.5525331108528002E-2</v>
      </c>
      <c r="G11" s="33">
        <f t="shared" si="5"/>
        <v>1.5484579027871953E-3</v>
      </c>
      <c r="H11" s="54"/>
    </row>
    <row r="12" spans="1:20" s="16" customFormat="1">
      <c r="A12" s="23">
        <v>240</v>
      </c>
      <c r="B12" s="29">
        <f t="shared" si="0"/>
        <v>23.250291112845716</v>
      </c>
      <c r="C12" s="43">
        <f t="shared" si="1"/>
        <v>23.248828822073346</v>
      </c>
      <c r="D12" s="44">
        <f t="shared" si="2"/>
        <v>-1.462290772369812E-3</v>
      </c>
      <c r="E12" s="29">
        <f t="shared" si="3"/>
        <v>9.0550728734259206E-2</v>
      </c>
      <c r="F12" s="43">
        <f t="shared" si="4"/>
        <v>9.1394892946303999E-2</v>
      </c>
      <c r="G12" s="48">
        <f t="shared" si="5"/>
        <v>8.4416421204479286E-4</v>
      </c>
      <c r="H12" s="50">
        <f>ROUND(A12*C12*100/(F12*136000),1)</f>
        <v>44.9</v>
      </c>
    </row>
    <row r="13" spans="1:20">
      <c r="A13" s="22">
        <f>A12+(A14-A12)/2</f>
        <v>272.5</v>
      </c>
      <c r="B13" s="28">
        <f t="shared" si="0"/>
        <v>22.536513434050114</v>
      </c>
      <c r="C13" s="19">
        <f t="shared" si="1"/>
        <v>22.536374320466496</v>
      </c>
      <c r="D13" s="27">
        <f t="shared" si="2"/>
        <v>-1.3911358361795578E-4</v>
      </c>
      <c r="E13" s="28">
        <f t="shared" si="3"/>
        <v>9.4121880551258738E-2</v>
      </c>
      <c r="F13" s="19">
        <f t="shared" si="4"/>
        <v>9.4204757090513846E-2</v>
      </c>
      <c r="G13" s="49">
        <f t="shared" si="5"/>
        <v>8.2876539255108406E-5</v>
      </c>
      <c r="H13" s="22">
        <f t="shared" ref="H13:H20" si="6">ROUND(A13*C13*100/(F13*136000),1)</f>
        <v>47.9</v>
      </c>
    </row>
    <row r="14" spans="1:20">
      <c r="A14" s="22">
        <f>A12+(A16-A12)/2</f>
        <v>305</v>
      </c>
      <c r="B14" s="28">
        <f t="shared" si="0"/>
        <v>21.637623404599278</v>
      </c>
      <c r="C14" s="19">
        <f t="shared" si="1"/>
        <v>21.638674114877404</v>
      </c>
      <c r="D14" s="27">
        <f t="shared" si="2"/>
        <v>1.0507102781254218E-3</v>
      </c>
      <c r="E14" s="28">
        <f t="shared" si="3"/>
        <v>9.734228793816771E-2</v>
      </c>
      <c r="F14" s="19">
        <f t="shared" si="4"/>
        <v>9.6740626109518266E-2</v>
      </c>
      <c r="G14" s="49">
        <f t="shared" si="5"/>
        <v>-6.0166182864944406E-4</v>
      </c>
      <c r="H14" s="22">
        <f t="shared" si="6"/>
        <v>50.2</v>
      </c>
    </row>
    <row r="15" spans="1:20">
      <c r="A15" s="22">
        <f>A14+(A16-A14)/2</f>
        <v>337.5</v>
      </c>
      <c r="B15" s="28">
        <f t="shared" si="0"/>
        <v>20.55048199856471</v>
      </c>
      <c r="C15" s="19">
        <f t="shared" si="1"/>
        <v>20.552222140552644</v>
      </c>
      <c r="D15" s="27">
        <f t="shared" si="2"/>
        <v>1.7401419879341518E-3</v>
      </c>
      <c r="E15" s="28">
        <f t="shared" si="3"/>
        <v>0.10002371041036338</v>
      </c>
      <c r="F15" s="19">
        <f t="shared" si="4"/>
        <v>9.9025457332167069E-2</v>
      </c>
      <c r="G15" s="49">
        <f t="shared" si="5"/>
        <v>-9.9825307819631504E-4</v>
      </c>
      <c r="H15" s="22">
        <f t="shared" si="6"/>
        <v>51.5</v>
      </c>
    </row>
    <row r="16" spans="1:20" s="16" customFormat="1">
      <c r="A16" s="23">
        <v>370</v>
      </c>
      <c r="B16" s="29">
        <f t="shared" si="0"/>
        <v>19.277435239558521</v>
      </c>
      <c r="C16" s="43">
        <f t="shared" si="1"/>
        <v>19.279170502797292</v>
      </c>
      <c r="D16" s="44">
        <f t="shared" si="2"/>
        <v>1.7352632387712674E-3</v>
      </c>
      <c r="E16" s="29">
        <f t="shared" si="3"/>
        <v>0.1020911124575003</v>
      </c>
      <c r="F16" s="43">
        <f t="shared" si="4"/>
        <v>0.1010957973006595</v>
      </c>
      <c r="G16" s="48">
        <f t="shared" si="5"/>
        <v>-9.9531515684080085E-4</v>
      </c>
      <c r="H16" s="51">
        <f t="shared" si="6"/>
        <v>51.9</v>
      </c>
    </row>
    <row r="17" spans="1:20">
      <c r="A17" s="22">
        <f>A16+(A18-A16)/2</f>
        <v>400</v>
      </c>
      <c r="B17" s="28">
        <f t="shared" si="0"/>
        <v>17.943712313599999</v>
      </c>
      <c r="C17" s="19">
        <f t="shared" si="1"/>
        <v>17.9448353344</v>
      </c>
      <c r="D17" s="27">
        <f t="shared" si="2"/>
        <v>1.1230208000014841E-3</v>
      </c>
      <c r="E17" s="28">
        <f t="shared" si="3"/>
        <v>0.10349209520000002</v>
      </c>
      <c r="F17" s="19">
        <f t="shared" si="4"/>
        <v>0.10284920440000002</v>
      </c>
      <c r="G17" s="49">
        <f t="shared" si="5"/>
        <v>-6.4289080000000387E-4</v>
      </c>
      <c r="H17" s="22">
        <f t="shared" si="6"/>
        <v>51.3</v>
      </c>
    </row>
    <row r="18" spans="1:20">
      <c r="A18" s="22">
        <f>A16+(A20-A16)/2</f>
        <v>430</v>
      </c>
      <c r="B18" s="28">
        <f t="shared" si="0"/>
        <v>16.467498372058547</v>
      </c>
      <c r="C18" s="19">
        <f t="shared" si="1"/>
        <v>16.467593585989107</v>
      </c>
      <c r="D18" s="27">
        <f t="shared" si="2"/>
        <v>9.5213930560333893E-5</v>
      </c>
      <c r="E18" s="28">
        <f t="shared" si="3"/>
        <v>0.10452473763876846</v>
      </c>
      <c r="F18" s="19">
        <f t="shared" si="4"/>
        <v>0.10447340273834055</v>
      </c>
      <c r="G18" s="49">
        <f t="shared" si="5"/>
        <v>-5.1334900427912888E-5</v>
      </c>
      <c r="H18" s="22">
        <f t="shared" si="6"/>
        <v>49.8</v>
      </c>
    </row>
    <row r="19" spans="1:20">
      <c r="A19" s="22">
        <f>A18+(A20-A18)/2</f>
        <v>460</v>
      </c>
      <c r="B19" s="28">
        <f t="shared" si="0"/>
        <v>14.861720781583193</v>
      </c>
      <c r="C19" s="19">
        <f t="shared" si="1"/>
        <v>14.860660941552251</v>
      </c>
      <c r="D19" s="27">
        <f t="shared" si="2"/>
        <v>-1.0598400309422829E-3</v>
      </c>
      <c r="E19" s="28">
        <f t="shared" si="3"/>
        <v>0.10535965733448321</v>
      </c>
      <c r="F19" s="19">
        <f t="shared" si="4"/>
        <v>0.10597310765089599</v>
      </c>
      <c r="G19" s="49">
        <f t="shared" si="5"/>
        <v>6.1345031641277248E-4</v>
      </c>
      <c r="H19" s="22">
        <f t="shared" si="6"/>
        <v>47.4</v>
      </c>
    </row>
    <row r="20" spans="1:20" s="16" customFormat="1" ht="15" thickBot="1">
      <c r="A20" s="23">
        <v>490</v>
      </c>
      <c r="B20" s="29">
        <f t="shared" si="0"/>
        <v>13.142508002737115</v>
      </c>
      <c r="C20" s="43">
        <f t="shared" si="1"/>
        <v>13.140525399942845</v>
      </c>
      <c r="D20" s="44">
        <f t="shared" si="2"/>
        <v>-1.982602794269539E-3</v>
      </c>
      <c r="E20" s="29">
        <f t="shared" si="3"/>
        <v>0.10618344098356686</v>
      </c>
      <c r="F20" s="43">
        <f t="shared" si="4"/>
        <v>0.1073280220017415</v>
      </c>
      <c r="G20" s="48">
        <f t="shared" si="5"/>
        <v>1.144581018174648E-3</v>
      </c>
      <c r="H20" s="52">
        <f t="shared" si="6"/>
        <v>44.1</v>
      </c>
    </row>
    <row r="21" spans="1:20">
      <c r="A21" s="22">
        <f>A20+(A22-A20)/2</f>
        <v>542</v>
      </c>
      <c r="B21" s="28">
        <f t="shared" si="0"/>
        <v>9.9520432754861954</v>
      </c>
      <c r="C21" s="19">
        <f t="shared" si="1"/>
        <v>9.950010778990972</v>
      </c>
      <c r="D21" s="27">
        <f t="shared" si="2"/>
        <v>-2.0324964952234126E-3</v>
      </c>
      <c r="E21" s="28">
        <f t="shared" si="3"/>
        <v>0.10797938819735242</v>
      </c>
      <c r="F21" s="19">
        <f t="shared" si="4"/>
        <v>0.10915297500902679</v>
      </c>
      <c r="G21" s="33">
        <f t="shared" si="5"/>
        <v>1.1735868116743708E-3</v>
      </c>
      <c r="H21" s="54"/>
    </row>
    <row r="22" spans="1:20">
      <c r="A22" s="22">
        <f>A20+(A24-A20)/2</f>
        <v>594</v>
      </c>
      <c r="B22" s="28">
        <f t="shared" si="0"/>
        <v>6.6009151093647924</v>
      </c>
      <c r="C22" s="19">
        <f t="shared" si="1"/>
        <v>6.6013643758051197</v>
      </c>
      <c r="D22" s="27">
        <f t="shared" si="2"/>
        <v>4.4926644032727836E-4</v>
      </c>
      <c r="E22" s="28">
        <f t="shared" si="3"/>
        <v>0.11001625273251614</v>
      </c>
      <c r="F22" s="19">
        <f t="shared" si="4"/>
        <v>0.10976210876598766</v>
      </c>
      <c r="G22" s="33">
        <f t="shared" si="5"/>
        <v>-2.5414396652848059E-4</v>
      </c>
      <c r="H22" s="54"/>
    </row>
    <row r="23" spans="1:20">
      <c r="A23" s="22">
        <f>A22+(A24-A22)/2</f>
        <v>646</v>
      </c>
      <c r="B23" s="28">
        <f t="shared" si="0"/>
        <v>3.2358871495913331</v>
      </c>
      <c r="C23" s="19">
        <f t="shared" si="1"/>
        <v>3.2391385350114739</v>
      </c>
      <c r="D23" s="27">
        <f t="shared" si="2"/>
        <v>3.2513854201408066E-3</v>
      </c>
      <c r="E23" s="28">
        <f t="shared" si="3"/>
        <v>0.10991520152904921</v>
      </c>
      <c r="F23" s="19">
        <f t="shared" si="4"/>
        <v>0.1080489791020085</v>
      </c>
      <c r="G23" s="33">
        <f t="shared" si="5"/>
        <v>-1.8662224270407091E-3</v>
      </c>
      <c r="H23" s="54"/>
    </row>
    <row r="24" spans="1:20" ht="15" thickBot="1">
      <c r="A24" s="24">
        <v>698</v>
      </c>
      <c r="B24" s="30">
        <f t="shared" si="0"/>
        <v>2.9070926252861007E-2</v>
      </c>
      <c r="C24" s="31">
        <f t="shared" si="1"/>
        <v>2.7527052642451366E-2</v>
      </c>
      <c r="D24" s="32">
        <f t="shared" si="2"/>
        <v>-1.5438736104096407E-3</v>
      </c>
      <c r="E24" s="30">
        <f t="shared" si="3"/>
        <v>0.10137501632471668</v>
      </c>
      <c r="F24" s="31">
        <f t="shared" si="4"/>
        <v>0.10226829465406329</v>
      </c>
      <c r="G24" s="34">
        <f t="shared" si="5"/>
        <v>8.932783293466029E-4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SF320</v>
      </c>
      <c r="C27" s="11" t="str">
        <f>C2</f>
        <v>400-350</v>
      </c>
      <c r="D27" s="11">
        <f>A12</f>
        <v>240</v>
      </c>
      <c r="E27" s="11">
        <f>A16</f>
        <v>370</v>
      </c>
      <c r="F27" s="11">
        <f>A20</f>
        <v>490</v>
      </c>
      <c r="G27" s="69">
        <f t="shared" ref="G27:L27" si="7">G3</f>
        <v>24.708549999999999</v>
      </c>
      <c r="H27" s="69">
        <f t="shared" si="7"/>
        <v>-3.6567489999999999E-3</v>
      </c>
      <c r="I27" s="69">
        <f t="shared" si="7"/>
        <v>5.0561900000000001E-5</v>
      </c>
      <c r="J27" s="69">
        <f t="shared" si="7"/>
        <v>-3.2470959999999998E-7</v>
      </c>
      <c r="K27" s="69">
        <f t="shared" si="7"/>
        <v>3.1620260000000001E-10</v>
      </c>
      <c r="L27" s="69">
        <f t="shared" si="7"/>
        <v>-6.8778440000000001E-14</v>
      </c>
      <c r="M27" s="69">
        <f t="shared" ref="M27:R27" si="8">N3</f>
        <v>7.0506470000000002E-2</v>
      </c>
      <c r="N27" s="69">
        <f t="shared" si="8"/>
        <v>9.55138E-6</v>
      </c>
      <c r="O27" s="69">
        <f t="shared" si="8"/>
        <v>8.3233980000000002E-7</v>
      </c>
      <c r="P27" s="69">
        <f t="shared" si="8"/>
        <v>-3.1299960000000001E-9</v>
      </c>
      <c r="Q27" s="69">
        <f t="shared" si="8"/>
        <v>4.8852800000000004E-12</v>
      </c>
      <c r="R27" s="69">
        <f t="shared" si="8"/>
        <v>-2.8706649999999999E-15</v>
      </c>
    </row>
    <row r="31" spans="1:20">
      <c r="F31">
        <f>A12</f>
        <v>240</v>
      </c>
      <c r="G31">
        <v>0</v>
      </c>
      <c r="H31">
        <f t="shared" ref="H31:H36" si="9">F31</f>
        <v>240</v>
      </c>
      <c r="I31">
        <v>0</v>
      </c>
    </row>
    <row r="32" spans="1:20">
      <c r="F32">
        <f>F31</f>
        <v>240</v>
      </c>
      <c r="G32">
        <f>ROUND(B8,0)</f>
        <v>25</v>
      </c>
      <c r="H32">
        <f t="shared" si="9"/>
        <v>240</v>
      </c>
      <c r="I32">
        <f>ROUND(MAX(F8:F24),2)</f>
        <v>0.11</v>
      </c>
    </row>
    <row r="33" spans="6:9">
      <c r="F33">
        <f>A16</f>
        <v>370</v>
      </c>
      <c r="G33">
        <v>0</v>
      </c>
      <c r="H33">
        <f t="shared" si="9"/>
        <v>370</v>
      </c>
      <c r="I33">
        <v>0</v>
      </c>
    </row>
    <row r="34" spans="6:9">
      <c r="F34">
        <f>F33</f>
        <v>370</v>
      </c>
      <c r="G34">
        <f>G32</f>
        <v>25</v>
      </c>
      <c r="H34">
        <f t="shared" si="9"/>
        <v>370</v>
      </c>
      <c r="I34">
        <f>I32</f>
        <v>0.11</v>
      </c>
    </row>
    <row r="35" spans="6:9">
      <c r="F35">
        <f>A20</f>
        <v>490</v>
      </c>
      <c r="G35">
        <v>0</v>
      </c>
      <c r="H35">
        <f t="shared" si="9"/>
        <v>490</v>
      </c>
      <c r="I35">
        <v>0</v>
      </c>
    </row>
    <row r="36" spans="6:9">
      <c r="F36">
        <f>F35</f>
        <v>490</v>
      </c>
      <c r="G36">
        <f>G34</f>
        <v>25</v>
      </c>
      <c r="H36">
        <f t="shared" si="9"/>
        <v>490</v>
      </c>
      <c r="I36">
        <f>I34</f>
        <v>0.11</v>
      </c>
    </row>
  </sheetData>
  <mergeCells count="2">
    <mergeCell ref="B5:D5"/>
    <mergeCell ref="E5:G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24"/>
  <sheetViews>
    <sheetView workbookViewId="0">
      <selection activeCell="E8" sqref="E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4</v>
      </c>
      <c r="C2" s="13" t="s">
        <v>45</v>
      </c>
      <c r="D2" s="2">
        <v>220.85</v>
      </c>
      <c r="E2" s="2">
        <v>314.67</v>
      </c>
      <c r="F2" s="2">
        <v>401.47</v>
      </c>
      <c r="G2" s="8">
        <v>26.2775</v>
      </c>
      <c r="H2" s="8">
        <v>2.10481E-2</v>
      </c>
      <c r="I2" s="8">
        <v>-1.07002E-4</v>
      </c>
      <c r="J2" s="8">
        <v>-1.7403399999999999E-8</v>
      </c>
      <c r="K2" s="8">
        <v>-6.8562500000000002E-11</v>
      </c>
      <c r="L2" s="8">
        <v>9.9964199999999999E-14</v>
      </c>
      <c r="M2" s="8">
        <v>-5.4786099999999998E-17</v>
      </c>
      <c r="N2" s="8">
        <v>9.4656199999999996E-2</v>
      </c>
      <c r="O2" s="8">
        <v>-5.51923E-6</v>
      </c>
      <c r="P2" s="8">
        <v>2.8153699999999999E-7</v>
      </c>
      <c r="Q2" s="8">
        <v>-7.5012999999999997E-10</v>
      </c>
      <c r="R2" s="8">
        <v>1.71258E-12</v>
      </c>
      <c r="S2" s="8">
        <v>-2.7351400000000001E-15</v>
      </c>
      <c r="T2" s="8">
        <v>1.66937E-18</v>
      </c>
    </row>
    <row r="3" spans="1:20">
      <c r="G3" s="18">
        <v>26.277819999999998</v>
      </c>
      <c r="H3" s="18">
        <v>2.094464E-2</v>
      </c>
      <c r="I3" s="18">
        <v>-1.04787E-4</v>
      </c>
      <c r="J3" s="18">
        <v>-3.4151280000000002E-8</v>
      </c>
      <c r="K3" s="18">
        <v>-1.1129400000000001E-11</v>
      </c>
      <c r="L3" s="18">
        <v>8.5971049999999999E-15</v>
      </c>
      <c r="M3" s="17"/>
      <c r="N3" s="18">
        <v>9.4646590000000003E-2</v>
      </c>
      <c r="O3" s="18">
        <v>-2.3666700000000002E-6</v>
      </c>
      <c r="P3" s="18">
        <v>2.1404449999999999E-7</v>
      </c>
      <c r="Q3" s="18">
        <v>-2.3981060000000001E-10</v>
      </c>
      <c r="R3" s="18">
        <v>-3.7446000000000001E-14</v>
      </c>
      <c r="S3" s="18">
        <v>4.8877970000000001E-17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26.2775</v>
      </c>
      <c r="C8" s="36">
        <f>G3</f>
        <v>26.277819999999998</v>
      </c>
      <c r="D8" s="37">
        <f>C8-B8</f>
        <v>3.1999999999854367E-4</v>
      </c>
      <c r="E8" s="63">
        <f>N2</f>
        <v>9.4656199999999996E-2</v>
      </c>
      <c r="F8" s="36">
        <f>N3</f>
        <v>9.4646590000000003E-2</v>
      </c>
      <c r="G8" s="38">
        <f>F8-E8</f>
        <v>-9.6099999999932351E-6</v>
      </c>
      <c r="H8" s="53"/>
    </row>
    <row r="9" spans="1:20">
      <c r="A9" s="22">
        <f>A10/2</f>
        <v>55.25</v>
      </c>
      <c r="B9" s="64">
        <f>$G$2+$H$2*A9+$I$2*A9^2+$J$2*A9^3+$K$2*A9^4+$L$2*A9^5+$M$2*A9^6</f>
        <v>27.110253109101667</v>
      </c>
      <c r="C9" s="19">
        <f t="shared" ref="C9:C24" si="0">$G$3+$H$3*A9+$I$3*A9^2+$J$3*A9^3+$K$3*A9^4+$L$3*A9^5</f>
        <v>27.109283461407053</v>
      </c>
      <c r="D9" s="27">
        <f t="shared" ref="D9:D24" si="1">C9-B9</f>
        <v>-9.6964769461393985E-4</v>
      </c>
      <c r="E9" s="64">
        <f t="shared" ref="E9:E24" si="2">$N$2+$O$2*A9+$P$2*A9^2+$Q$2*A9^3+$R$2*A9^4+$S$2*A9^5+$T$2*A9^6</f>
        <v>9.5098756763557585E-2</v>
      </c>
      <c r="F9" s="19">
        <f t="shared" ref="F9:F24" si="3">$N$3+$O$3*A9+$P$3*A9^2+$Q$3*A9^3+$R$3*A9^4+$S$3*A9^5+$T$3*A9^6</f>
        <v>9.5128446897579211E-2</v>
      </c>
      <c r="G9" s="33">
        <f t="shared" ref="G9:G24" si="4">F9-E9</f>
        <v>2.9690134021626013E-5</v>
      </c>
      <c r="H9" s="54"/>
    </row>
    <row r="10" spans="1:20">
      <c r="A10" s="22">
        <f>A12/2</f>
        <v>110.5</v>
      </c>
      <c r="B10" s="28">
        <f t="shared" ref="B10:B24" si="5">$G$2+$H$2*A10+$I$2*A10^2+$J$2*A10^3+$K$2*A10^4+$L$2*A10^5+$M$2*A10^6</f>
        <v>27.264637770041968</v>
      </c>
      <c r="C10" s="19">
        <f t="shared" si="0"/>
        <v>27.265131580288553</v>
      </c>
      <c r="D10" s="27">
        <f t="shared" si="1"/>
        <v>4.938102465850136E-4</v>
      </c>
      <c r="E10" s="28">
        <f t="shared" si="2"/>
        <v>9.6685170267190174E-2</v>
      </c>
      <c r="F10" s="19">
        <f t="shared" si="3"/>
        <v>9.6670271942501426E-2</v>
      </c>
      <c r="G10" s="33">
        <f t="shared" si="4"/>
        <v>-1.4898324688747411E-5</v>
      </c>
      <c r="H10" s="54"/>
    </row>
    <row r="11" spans="1:20" ht="15" thickBot="1">
      <c r="A11" s="22">
        <f>A10+(A12-A10)/2</f>
        <v>165.75</v>
      </c>
      <c r="B11" s="28">
        <f t="shared" si="5"/>
        <v>26.706921697742775</v>
      </c>
      <c r="C11" s="19">
        <f t="shared" si="0"/>
        <v>26.707736353998705</v>
      </c>
      <c r="D11" s="27">
        <f t="shared" si="1"/>
        <v>8.1465625592969104E-4</v>
      </c>
      <c r="E11" s="28">
        <f t="shared" si="2"/>
        <v>9.9045278307840351E-2</v>
      </c>
      <c r="F11" s="19">
        <f t="shared" si="3"/>
        <v>9.9020608104806354E-2</v>
      </c>
      <c r="G11" s="33">
        <f t="shared" si="4"/>
        <v>-2.4670203033996807E-5</v>
      </c>
      <c r="H11" s="54"/>
    </row>
    <row r="12" spans="1:20" s="16" customFormat="1">
      <c r="A12" s="23">
        <f>ROUND(D2,0)</f>
        <v>221</v>
      </c>
      <c r="B12" s="29">
        <f t="shared" si="5"/>
        <v>25.397960017878599</v>
      </c>
      <c r="C12" s="43">
        <f t="shared" si="0"/>
        <v>25.398043098561544</v>
      </c>
      <c r="D12" s="44">
        <f t="shared" si="1"/>
        <v>8.3080682944824957E-5</v>
      </c>
      <c r="E12" s="29">
        <f t="shared" si="2"/>
        <v>0.10192803709132423</v>
      </c>
      <c r="F12" s="43">
        <f t="shared" si="3"/>
        <v>0.1019256633958258</v>
      </c>
      <c r="G12" s="45">
        <f t="shared" si="4"/>
        <v>-2.373695498422701E-6</v>
      </c>
      <c r="H12" s="50">
        <f>ROUND(A12*C12*100/(F12*136000),1)</f>
        <v>40.5</v>
      </c>
    </row>
    <row r="13" spans="1:20">
      <c r="A13" s="22">
        <f>A12+(A14-A12)/2</f>
        <v>244.5</v>
      </c>
      <c r="B13" s="28">
        <f t="shared" si="5"/>
        <v>24.603401912889499</v>
      </c>
      <c r="C13" s="19">
        <f t="shared" si="0"/>
        <v>24.603166004135531</v>
      </c>
      <c r="D13" s="27">
        <f t="shared" si="1"/>
        <v>-2.3590875396806155E-4</v>
      </c>
      <c r="E13" s="28">
        <f t="shared" si="2"/>
        <v>0.1032599757110699</v>
      </c>
      <c r="F13" s="19">
        <f t="shared" si="3"/>
        <v>0.10326732402791784</v>
      </c>
      <c r="G13" s="33">
        <f t="shared" si="4"/>
        <v>7.3483168479410166E-6</v>
      </c>
      <c r="H13" s="22">
        <f t="shared" ref="H13:H20" si="6">ROUND(A13*C13*100/(F13*136000),1)</f>
        <v>42.8</v>
      </c>
    </row>
    <row r="14" spans="1:20">
      <c r="A14" s="22">
        <f>A12+(A16-A12)/2</f>
        <v>268</v>
      </c>
      <c r="B14" s="28">
        <f t="shared" si="5"/>
        <v>23.662295659195035</v>
      </c>
      <c r="C14" s="19">
        <f t="shared" si="0"/>
        <v>23.661862429187753</v>
      </c>
      <c r="D14" s="27">
        <f t="shared" si="1"/>
        <v>-4.3323000728179295E-4</v>
      </c>
      <c r="E14" s="28">
        <f t="shared" si="2"/>
        <v>0.1046308205622665</v>
      </c>
      <c r="F14" s="19">
        <f t="shared" si="3"/>
        <v>0.10464418363174113</v>
      </c>
      <c r="G14" s="33">
        <f t="shared" si="4"/>
        <v>1.3363069474636724E-5</v>
      </c>
      <c r="H14" s="22">
        <f t="shared" si="6"/>
        <v>44.6</v>
      </c>
    </row>
    <row r="15" spans="1:20">
      <c r="A15" s="22">
        <f>A14+(A16-A14)/2</f>
        <v>291.5</v>
      </c>
      <c r="B15" s="28">
        <f t="shared" si="5"/>
        <v>22.571491155579022</v>
      </c>
      <c r="C15" s="19">
        <f t="shared" si="0"/>
        <v>22.571025327383818</v>
      </c>
      <c r="D15" s="27">
        <f t="shared" si="1"/>
        <v>-4.6582819520324392E-4</v>
      </c>
      <c r="E15" s="28">
        <f t="shared" si="2"/>
        <v>0.10602272588297156</v>
      </c>
      <c r="F15" s="19">
        <f t="shared" si="3"/>
        <v>0.1060370845272266</v>
      </c>
      <c r="G15" s="33">
        <f t="shared" si="4"/>
        <v>1.4358644255044184E-5</v>
      </c>
      <c r="H15" s="22">
        <f t="shared" si="6"/>
        <v>45.6</v>
      </c>
    </row>
    <row r="16" spans="1:20" s="16" customFormat="1">
      <c r="A16" s="23">
        <f>ROUND(E2,0)</f>
        <v>315</v>
      </c>
      <c r="B16" s="29">
        <f t="shared" si="5"/>
        <v>21.32788378357937</v>
      </c>
      <c r="C16" s="43">
        <f t="shared" si="0"/>
        <v>21.327550512277899</v>
      </c>
      <c r="D16" s="44">
        <f t="shared" si="1"/>
        <v>-3.3327130147142725E-4</v>
      </c>
      <c r="E16" s="29">
        <f t="shared" si="2"/>
        <v>0.10741675248021304</v>
      </c>
      <c r="F16" s="43">
        <f t="shared" si="3"/>
        <v>0.10742707435039518</v>
      </c>
      <c r="G16" s="45">
        <f t="shared" si="4"/>
        <v>1.0321870182142256E-5</v>
      </c>
      <c r="H16" s="51">
        <f t="shared" si="6"/>
        <v>46</v>
      </c>
    </row>
    <row r="17" spans="1:8">
      <c r="A17" s="22">
        <f>A16+(A18-A16)/2</f>
        <v>336.5</v>
      </c>
      <c r="B17" s="28">
        <f t="shared" si="5"/>
        <v>20.053667058959011</v>
      </c>
      <c r="C17" s="19">
        <f t="shared" si="0"/>
        <v>20.053564934691451</v>
      </c>
      <c r="D17" s="27">
        <f t="shared" si="1"/>
        <v>-1.0212426755984438E-4</v>
      </c>
      <c r="E17" s="28">
        <f t="shared" si="2"/>
        <v>0.10867701122749382</v>
      </c>
      <c r="F17" s="19">
        <f t="shared" si="3"/>
        <v>0.10868029204453461</v>
      </c>
      <c r="G17" s="33">
        <f t="shared" si="4"/>
        <v>3.280817040790529E-6</v>
      </c>
      <c r="H17" s="22">
        <f t="shared" si="6"/>
        <v>45.7</v>
      </c>
    </row>
    <row r="18" spans="1:8">
      <c r="A18" s="22">
        <f>A16+(A20-A16)/2</f>
        <v>358</v>
      </c>
      <c r="B18" s="28">
        <f t="shared" si="5"/>
        <v>18.64669560560224</v>
      </c>
      <c r="C18" s="19">
        <f t="shared" si="0"/>
        <v>18.646870439927344</v>
      </c>
      <c r="D18" s="27">
        <f t="shared" si="1"/>
        <v>1.7483432510445596E-4</v>
      </c>
      <c r="E18" s="28">
        <f t="shared" si="2"/>
        <v>0.10990645594978417</v>
      </c>
      <c r="F18" s="19">
        <f t="shared" si="3"/>
        <v>0.10990129982391156</v>
      </c>
      <c r="G18" s="33">
        <f t="shared" si="4"/>
        <v>-5.1561258726101622E-6</v>
      </c>
      <c r="H18" s="22">
        <f t="shared" si="6"/>
        <v>44.7</v>
      </c>
    </row>
    <row r="19" spans="1:8">
      <c r="A19" s="22">
        <f>A18+(A20-A18)/2</f>
        <v>379.5</v>
      </c>
      <c r="B19" s="28">
        <f t="shared" si="5"/>
        <v>17.104703825648429</v>
      </c>
      <c r="C19" s="19">
        <f t="shared" si="0"/>
        <v>17.105127526238252</v>
      </c>
      <c r="D19" s="27">
        <f t="shared" si="1"/>
        <v>4.2370058982399428E-4</v>
      </c>
      <c r="E19" s="28">
        <f t="shared" si="2"/>
        <v>0.11108895114251711</v>
      </c>
      <c r="F19" s="19">
        <f t="shared" si="3"/>
        <v>0.11107621407874994</v>
      </c>
      <c r="G19" s="33">
        <f t="shared" si="4"/>
        <v>-1.2737063767170875E-5</v>
      </c>
      <c r="H19" s="22">
        <f t="shared" si="6"/>
        <v>43</v>
      </c>
    </row>
    <row r="20" spans="1:8" s="16" customFormat="1" ht="15" thickBot="1">
      <c r="A20" s="23">
        <f>ROUND(F2,0)</f>
        <v>401</v>
      </c>
      <c r="B20" s="29">
        <f t="shared" si="5"/>
        <v>15.42545136587456</v>
      </c>
      <c r="C20" s="43">
        <f t="shared" si="0"/>
        <v>15.426018535030318</v>
      </c>
      <c r="D20" s="44">
        <f t="shared" si="1"/>
        <v>5.671691557580516E-4</v>
      </c>
      <c r="E20" s="29">
        <f t="shared" si="2"/>
        <v>0.11220851429989766</v>
      </c>
      <c r="F20" s="43">
        <f t="shared" si="3"/>
        <v>0.11219140784302171</v>
      </c>
      <c r="G20" s="45">
        <f t="shared" si="4"/>
        <v>-1.7106456875942699E-5</v>
      </c>
      <c r="H20" s="52">
        <f t="shared" si="6"/>
        <v>40.5</v>
      </c>
    </row>
    <row r="21" spans="1:8">
      <c r="A21" s="22">
        <f>A20+(A22-A20)/2</f>
        <v>437.75</v>
      </c>
      <c r="B21" s="28">
        <f t="shared" si="5"/>
        <v>12.230897134600101</v>
      </c>
      <c r="C21" s="19">
        <f t="shared" si="0"/>
        <v>12.231297799035881</v>
      </c>
      <c r="D21" s="27">
        <f t="shared" si="1"/>
        <v>4.0066443578012922E-4</v>
      </c>
      <c r="E21" s="28">
        <f t="shared" si="2"/>
        <v>0.11393331217318223</v>
      </c>
      <c r="F21" s="19">
        <f t="shared" si="3"/>
        <v>0.11392128296310952</v>
      </c>
      <c r="G21" s="33">
        <f t="shared" si="4"/>
        <v>-1.2029210072705965E-5</v>
      </c>
      <c r="H21" s="54"/>
    </row>
    <row r="22" spans="1:8">
      <c r="A22" s="22">
        <f>A20+(A24-A20)/2</f>
        <v>474.5</v>
      </c>
      <c r="B22" s="28">
        <f t="shared" si="5"/>
        <v>8.6176168453046937</v>
      </c>
      <c r="C22" s="19">
        <f t="shared" si="0"/>
        <v>8.6173348215145964</v>
      </c>
      <c r="D22" s="27">
        <f t="shared" si="1"/>
        <v>-2.8202379009734102E-4</v>
      </c>
      <c r="E22" s="28">
        <f t="shared" si="2"/>
        <v>0.11536458260826199</v>
      </c>
      <c r="F22" s="19">
        <f t="shared" si="3"/>
        <v>0.11537335905286798</v>
      </c>
      <c r="G22" s="33">
        <f t="shared" si="4"/>
        <v>8.7764446059929169E-6</v>
      </c>
      <c r="H22" s="54"/>
    </row>
    <row r="23" spans="1:8">
      <c r="A23" s="22">
        <f>A22+(A24-A22)/2</f>
        <v>511.25</v>
      </c>
      <c r="B23" s="28">
        <f t="shared" si="5"/>
        <v>4.574094788635592</v>
      </c>
      <c r="C23" s="19">
        <f t="shared" si="0"/>
        <v>4.5732475599028755</v>
      </c>
      <c r="D23" s="27">
        <f t="shared" si="1"/>
        <v>-8.4722873271658727E-4</v>
      </c>
      <c r="E23" s="28">
        <f t="shared" si="2"/>
        <v>0.11646020537133459</v>
      </c>
      <c r="F23" s="19">
        <f t="shared" si="3"/>
        <v>0.11648620756623383</v>
      </c>
      <c r="G23" s="33">
        <f t="shared" si="4"/>
        <v>2.6002194899246711E-5</v>
      </c>
      <c r="H23" s="54"/>
    </row>
    <row r="24" spans="1:8" ht="15" thickBot="1">
      <c r="A24" s="24">
        <v>548</v>
      </c>
      <c r="B24" s="30">
        <f t="shared" si="5"/>
        <v>8.8080075274600267E-2</v>
      </c>
      <c r="C24" s="31">
        <f t="shared" si="0"/>
        <v>8.8559658208813175E-2</v>
      </c>
      <c r="D24" s="32">
        <f t="shared" si="1"/>
        <v>4.7958293421290765E-4</v>
      </c>
      <c r="E24" s="30">
        <f t="shared" si="2"/>
        <v>0.11721626041411082</v>
      </c>
      <c r="F24" s="31">
        <f t="shared" si="3"/>
        <v>0.11720183715255655</v>
      </c>
      <c r="G24" s="34">
        <f t="shared" si="4"/>
        <v>-1.4423261554263878E-5</v>
      </c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7"/>
  <sheetViews>
    <sheetView workbookViewId="0">
      <selection activeCell="D29" sqref="D2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5</v>
      </c>
      <c r="C2" s="12" t="s">
        <v>32</v>
      </c>
      <c r="D2" s="2">
        <v>370.07</v>
      </c>
      <c r="E2" s="2">
        <v>536.34</v>
      </c>
      <c r="F2" s="2">
        <v>689.04</v>
      </c>
      <c r="G2" s="8">
        <v>34.036900000000003</v>
      </c>
      <c r="H2" s="8">
        <v>7.4750299999999997E-3</v>
      </c>
      <c r="I2" s="8">
        <v>-3.5811900000000002E-5</v>
      </c>
      <c r="J2" s="8">
        <v>1.129E-7</v>
      </c>
      <c r="K2" s="8">
        <v>-2.5241399999999999E-10</v>
      </c>
      <c r="L2" s="8">
        <v>1.33919E-13</v>
      </c>
      <c r="M2" s="8"/>
      <c r="N2" s="8">
        <v>0.134078</v>
      </c>
      <c r="O2" s="8">
        <v>1.4145600000000001E-4</v>
      </c>
      <c r="P2" s="8">
        <v>9.3935500000000001E-8</v>
      </c>
      <c r="Q2" s="8">
        <v>-1.1024699999999999E-10</v>
      </c>
      <c r="R2" s="8">
        <v>-4.6563600000000001E-14</v>
      </c>
      <c r="S2" s="8">
        <v>9.3744999999999995E-17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34.036900000000003</v>
      </c>
      <c r="C8" s="36"/>
      <c r="D8" s="37"/>
      <c r="E8" s="63">
        <f>N2</f>
        <v>0.134078</v>
      </c>
      <c r="F8" s="36"/>
      <c r="G8" s="38"/>
      <c r="H8" s="53"/>
    </row>
    <row r="9" spans="1:20">
      <c r="A9" s="22">
        <f>A10/2</f>
        <v>92.5</v>
      </c>
      <c r="B9" s="64">
        <f>$G$2+$H$2*A9+$I$2*A9^2+$J$2*A9^3+$K$2*A9^4+$L$2*A9^5+$M$2*A9^6</f>
        <v>34.493707564562101</v>
      </c>
      <c r="C9" s="19"/>
      <c r="D9" s="27"/>
      <c r="E9" s="64">
        <f t="shared" ref="E9:E24" si="0">$N$2+$O$2*A9+$P$2*A9^2+$Q$2*A9^3+$R$2*A9^4+$S$2*A9^5+$T$2*A9^6</f>
        <v>0.14787638622435867</v>
      </c>
      <c r="F9" s="19"/>
      <c r="G9" s="33"/>
      <c r="H9" s="54"/>
    </row>
    <row r="10" spans="1:20">
      <c r="A10" s="22">
        <f>A12/2</f>
        <v>185</v>
      </c>
      <c r="B10" s="28">
        <f t="shared" ref="B10:B24" si="1">$G$2+$H$2*A10+$I$2*A10^2+$J$2*A10^3+$K$2*A10^4+$L$2*A10^5+$M$2*A10^6</f>
        <v>34.642313667645894</v>
      </c>
      <c r="C10" s="19"/>
      <c r="D10" s="27"/>
      <c r="E10" s="28">
        <f t="shared" si="0"/>
        <v>0.1627300320530658</v>
      </c>
      <c r="F10" s="19"/>
      <c r="G10" s="33"/>
      <c r="H10" s="54"/>
    </row>
    <row r="11" spans="1:20" ht="15" thickBot="1">
      <c r="A11" s="22">
        <f>A10+(A12-A10)/2</f>
        <v>277.5</v>
      </c>
      <c r="B11" s="28">
        <f t="shared" si="1"/>
        <v>34.489634063509655</v>
      </c>
      <c r="C11" s="19"/>
      <c r="D11" s="27"/>
      <c r="E11" s="28">
        <f t="shared" si="0"/>
        <v>0.17808790966490778</v>
      </c>
      <c r="F11" s="19"/>
      <c r="G11" s="33"/>
      <c r="H11" s="54"/>
    </row>
    <row r="12" spans="1:20" s="16" customFormat="1">
      <c r="A12" s="23">
        <f>ROUND(D2,0)</f>
        <v>370</v>
      </c>
      <c r="B12" s="29">
        <f t="shared" si="1"/>
        <v>33.816738281208302</v>
      </c>
      <c r="C12" s="43"/>
      <c r="D12" s="44"/>
      <c r="E12" s="29">
        <f t="shared" si="0"/>
        <v>0.1934695367525005</v>
      </c>
      <c r="F12" s="43"/>
      <c r="G12" s="45"/>
      <c r="H12" s="50">
        <f>ROUND(A12*B12*100/(E12*136000),1)</f>
        <v>47.6</v>
      </c>
    </row>
    <row r="13" spans="1:20">
      <c r="A13" s="22">
        <f>A12+(A14-A12)/2</f>
        <v>415</v>
      </c>
      <c r="B13" s="28">
        <f t="shared" si="1"/>
        <v>33.202187811534742</v>
      </c>
      <c r="C13" s="19"/>
      <c r="D13" s="27"/>
      <c r="E13" s="28">
        <f t="shared" si="0"/>
        <v>0.20085336665742159</v>
      </c>
      <c r="F13" s="19"/>
      <c r="G13" s="33"/>
      <c r="H13" s="22">
        <f t="shared" ref="H13:H20" si="2">ROUND(A13*B13*100/(E13*136000),1)</f>
        <v>50.4</v>
      </c>
    </row>
    <row r="14" spans="1:20">
      <c r="A14" s="22">
        <f>A12+(A16-A12)/2</f>
        <v>460</v>
      </c>
      <c r="B14" s="28">
        <f t="shared" si="1"/>
        <v>32.343359950454399</v>
      </c>
      <c r="C14" s="19"/>
      <c r="D14" s="27"/>
      <c r="E14" s="28">
        <f t="shared" si="0"/>
        <v>0.20813944502449602</v>
      </c>
      <c r="F14" s="19"/>
      <c r="G14" s="33"/>
      <c r="H14" s="22">
        <f t="shared" si="2"/>
        <v>52.6</v>
      </c>
    </row>
    <row r="15" spans="1:20">
      <c r="A15" s="22">
        <f>A14+(A16-A14)/2</f>
        <v>505</v>
      </c>
      <c r="B15" s="28">
        <f t="shared" si="1"/>
        <v>31.200988644345689</v>
      </c>
      <c r="C15" s="19"/>
      <c r="D15" s="27"/>
      <c r="E15" s="28">
        <f t="shared" si="0"/>
        <v>0.2153213065749548</v>
      </c>
      <c r="F15" s="19"/>
      <c r="G15" s="33"/>
      <c r="H15" s="22">
        <f t="shared" si="2"/>
        <v>53.8</v>
      </c>
    </row>
    <row r="16" spans="1:20" s="16" customFormat="1">
      <c r="A16" s="23">
        <v>550</v>
      </c>
      <c r="B16" s="29">
        <f t="shared" si="1"/>
        <v>29.741279684062501</v>
      </c>
      <c r="C16" s="43"/>
      <c r="D16" s="44"/>
      <c r="E16" s="29">
        <f t="shared" si="0"/>
        <v>0.22240912307593749</v>
      </c>
      <c r="F16" s="43"/>
      <c r="G16" s="45"/>
      <c r="H16" s="51">
        <f t="shared" si="2"/>
        <v>54.1</v>
      </c>
    </row>
    <row r="17" spans="1:20">
      <c r="A17" s="22">
        <f>A16+(A18-A16)/2</f>
        <v>587.5</v>
      </c>
      <c r="B17" s="28">
        <f t="shared" si="1"/>
        <v>28.26382908816926</v>
      </c>
      <c r="C17" s="19"/>
      <c r="D17" s="27"/>
      <c r="E17" s="28">
        <f t="shared" si="0"/>
        <v>0.22826402534481416</v>
      </c>
      <c r="F17" s="19"/>
      <c r="G17" s="33"/>
      <c r="H17" s="22">
        <f t="shared" si="2"/>
        <v>53.5</v>
      </c>
    </row>
    <row r="18" spans="1:20">
      <c r="A18" s="22">
        <f>A16+(A20-A16)/2</f>
        <v>625</v>
      </c>
      <c r="B18" s="28">
        <f t="shared" si="1"/>
        <v>26.539438128662113</v>
      </c>
      <c r="C18" s="19"/>
      <c r="D18" s="27"/>
      <c r="E18" s="28">
        <f t="shared" si="0"/>
        <v>0.23410096157836918</v>
      </c>
      <c r="F18" s="19"/>
      <c r="G18" s="33"/>
      <c r="H18" s="22">
        <f t="shared" si="2"/>
        <v>52.1</v>
      </c>
    </row>
    <row r="19" spans="1:20">
      <c r="A19" s="22">
        <f>A18+(A20-A18)/2</f>
        <v>662.5</v>
      </c>
      <c r="B19" s="28">
        <f t="shared" si="1"/>
        <v>24.566041146101991</v>
      </c>
      <c r="C19" s="19"/>
      <c r="D19" s="27"/>
      <c r="E19" s="28">
        <f t="shared" si="0"/>
        <v>0.23995844326976229</v>
      </c>
      <c r="F19" s="19"/>
      <c r="G19" s="33"/>
      <c r="H19" s="22">
        <f t="shared" si="2"/>
        <v>49.9</v>
      </c>
    </row>
    <row r="20" spans="1:20" s="16" customFormat="1" ht="15" thickBot="1">
      <c r="A20" s="23">
        <v>700</v>
      </c>
      <c r="B20" s="29">
        <f t="shared" si="1"/>
        <v>22.349454929999997</v>
      </c>
      <c r="C20" s="43"/>
      <c r="D20" s="44"/>
      <c r="E20" s="29">
        <f t="shared" si="0"/>
        <v>0.24588667579000001</v>
      </c>
      <c r="F20" s="43"/>
      <c r="G20" s="45"/>
      <c r="H20" s="52">
        <f t="shared" si="2"/>
        <v>46.8</v>
      </c>
    </row>
    <row r="21" spans="1:20">
      <c r="A21" s="22">
        <f>A20+(A22-A20)/2</f>
        <v>775</v>
      </c>
      <c r="B21" s="28">
        <f t="shared" si="1"/>
        <v>17.256544611416018</v>
      </c>
      <c r="C21" s="19"/>
      <c r="D21" s="27"/>
      <c r="E21" s="28">
        <f t="shared" si="0"/>
        <v>0.25821968956905272</v>
      </c>
      <c r="F21" s="19"/>
      <c r="G21" s="33"/>
      <c r="H21" s="54"/>
    </row>
    <row r="22" spans="1:20">
      <c r="A22" s="22">
        <f>A20+(A24-A20)/2</f>
        <v>850</v>
      </c>
      <c r="B22" s="28">
        <f t="shared" si="1"/>
        <v>11.510176407187508</v>
      </c>
      <c r="C22" s="19"/>
      <c r="D22" s="27"/>
      <c r="E22" s="28">
        <f t="shared" si="0"/>
        <v>0.27176722417281252</v>
      </c>
      <c r="F22" s="19"/>
      <c r="G22" s="33"/>
      <c r="H22" s="54"/>
    </row>
    <row r="23" spans="1:20">
      <c r="A23" s="22">
        <f>A22+(A24-A22)/2</f>
        <v>925</v>
      </c>
      <c r="B23" s="28">
        <f t="shared" si="1"/>
        <v>5.5622097902636654</v>
      </c>
      <c r="C23" s="19"/>
      <c r="D23" s="27"/>
      <c r="E23" s="28">
        <f t="shared" si="0"/>
        <v>0.28743699361114255</v>
      </c>
      <c r="F23" s="19"/>
      <c r="G23" s="33"/>
      <c r="H23" s="54"/>
    </row>
    <row r="24" spans="1:20" ht="15" thickBot="1">
      <c r="A24" s="24">
        <v>1000</v>
      </c>
      <c r="B24" s="30">
        <f t="shared" si="1"/>
        <v>0.10503000000002771</v>
      </c>
      <c r="C24" s="31"/>
      <c r="D24" s="32"/>
      <c r="E24" s="30">
        <f t="shared" si="0"/>
        <v>0.30640390000000001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SF500</v>
      </c>
      <c r="C27" s="11" t="str">
        <f>C2</f>
        <v>400-550</v>
      </c>
      <c r="D27" s="11">
        <f>A12</f>
        <v>370</v>
      </c>
      <c r="E27" s="11">
        <f>A16</f>
        <v>550</v>
      </c>
      <c r="F27" s="11">
        <f>A20</f>
        <v>700</v>
      </c>
      <c r="G27" s="69">
        <f t="shared" ref="G27:L27" si="3">G2</f>
        <v>34.036900000000003</v>
      </c>
      <c r="H27" s="69">
        <f t="shared" si="3"/>
        <v>7.4750299999999997E-3</v>
      </c>
      <c r="I27" s="69">
        <f t="shared" si="3"/>
        <v>-3.5811900000000002E-5</v>
      </c>
      <c r="J27" s="69">
        <f t="shared" si="3"/>
        <v>1.129E-7</v>
      </c>
      <c r="K27" s="69">
        <f t="shared" si="3"/>
        <v>-2.5241399999999999E-10</v>
      </c>
      <c r="L27" s="69">
        <f t="shared" si="3"/>
        <v>1.33919E-13</v>
      </c>
      <c r="M27" s="69">
        <f t="shared" ref="M27:R27" si="4">N2</f>
        <v>0.134078</v>
      </c>
      <c r="N27" s="69">
        <f t="shared" si="4"/>
        <v>1.4145600000000001E-4</v>
      </c>
      <c r="O27" s="69">
        <f t="shared" si="4"/>
        <v>9.3935500000000001E-8</v>
      </c>
      <c r="P27" s="69">
        <f t="shared" si="4"/>
        <v>-1.1024699999999999E-10</v>
      </c>
      <c r="Q27" s="69">
        <f t="shared" si="4"/>
        <v>-4.6563600000000001E-14</v>
      </c>
      <c r="R27" s="69">
        <f t="shared" si="4"/>
        <v>9.3744999999999995E-17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6</v>
      </c>
      <c r="C2" s="14" t="s">
        <v>46</v>
      </c>
      <c r="D2" s="2">
        <v>643.52</v>
      </c>
      <c r="E2" s="2">
        <v>1040.76</v>
      </c>
      <c r="F2" s="2">
        <v>1347.5</v>
      </c>
      <c r="G2" s="8">
        <v>34.109900000000003</v>
      </c>
      <c r="H2" s="8">
        <v>1.6701400000000002E-2</v>
      </c>
      <c r="I2" s="8">
        <v>-4.2004500000000001E-5</v>
      </c>
      <c r="J2" s="8">
        <v>4.0532500000000002E-8</v>
      </c>
      <c r="K2" s="8">
        <v>-2.5149400000000001E-11</v>
      </c>
      <c r="L2" s="8">
        <v>4.8972399999999999E-15</v>
      </c>
      <c r="M2" s="8"/>
      <c r="N2" s="8">
        <v>0.19086700000000001</v>
      </c>
      <c r="O2" s="8">
        <v>2.47872E-4</v>
      </c>
      <c r="P2" s="8">
        <v>-5.0928100000000005E-7</v>
      </c>
      <c r="Q2" s="8">
        <v>1.0462899999999999E-9</v>
      </c>
      <c r="R2" s="8">
        <v>-8.6468700000000001E-13</v>
      </c>
      <c r="S2" s="8">
        <v>2.2961799999999999E-16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34.109900000000003</v>
      </c>
      <c r="C8" s="36"/>
      <c r="D8" s="65"/>
      <c r="E8" s="63">
        <f>N2</f>
        <v>0.19086700000000001</v>
      </c>
      <c r="F8" s="36"/>
      <c r="G8" s="38"/>
      <c r="H8" s="53"/>
    </row>
    <row r="9" spans="1:20">
      <c r="A9" s="22">
        <f>A10/2</f>
        <v>161</v>
      </c>
      <c r="B9" s="64">
        <f>$G$2+$H$2*A9+$I$2*A9^2+$J$2*A9^3+$K$2*A9^4+$L$2*A9^5+$M$2*A9^6</f>
        <v>35.862812191967926</v>
      </c>
      <c r="C9" s="19"/>
      <c r="D9" s="66"/>
      <c r="E9" s="64">
        <f t="shared" ref="E9:E24" si="0">$N$2+$O$2*A9+$P$2*A9^2+$Q$2*A9^3+$R$2*A9^4+$S$2*A9^5+$T$2*A9^6</f>
        <v>0.22138363877095307</v>
      </c>
      <c r="F9" s="19"/>
      <c r="G9" s="33"/>
      <c r="H9" s="54"/>
    </row>
    <row r="10" spans="1:20">
      <c r="A10" s="22">
        <f>A12/2</f>
        <v>322</v>
      </c>
      <c r="B10" s="28">
        <f t="shared" ref="B10:B24" si="1">$G$2+$H$2*A10+$I$2*A10^2+$J$2*A10^3+$K$2*A10^4+$L$2*A10^5+$M$2*A10^6</f>
        <v>36.232371299748628</v>
      </c>
      <c r="C10" s="19"/>
      <c r="D10" s="27"/>
      <c r="E10" s="28">
        <f t="shared" si="0"/>
        <v>0.24430833362778648</v>
      </c>
      <c r="F10" s="19"/>
      <c r="G10" s="33"/>
      <c r="H10" s="54"/>
    </row>
    <row r="11" spans="1:20" ht="15" thickBot="1">
      <c r="A11" s="22">
        <f>A10+(A12-A10)/2</f>
        <v>483</v>
      </c>
      <c r="B11" s="28">
        <f t="shared" si="1"/>
        <v>35.704640535381138</v>
      </c>
      <c r="C11" s="19"/>
      <c r="D11" s="27"/>
      <c r="E11" s="28">
        <f t="shared" si="0"/>
        <v>0.26865037767687178</v>
      </c>
      <c r="F11" s="19"/>
      <c r="G11" s="33"/>
      <c r="H11" s="54"/>
    </row>
    <row r="12" spans="1:20" s="16" customFormat="1">
      <c r="A12" s="23">
        <f>ROUND(D2,0)</f>
        <v>644</v>
      </c>
      <c r="B12" s="29">
        <f t="shared" si="1"/>
        <v>34.487277877800892</v>
      </c>
      <c r="C12" s="43"/>
      <c r="D12" s="44"/>
      <c r="E12" s="29">
        <f t="shared" si="0"/>
        <v>0.29543688034787358</v>
      </c>
      <c r="F12" s="43"/>
      <c r="G12" s="45"/>
      <c r="H12" s="50">
        <f>ROUND(A12*B12*100/(E12*136000),1)</f>
        <v>55.3</v>
      </c>
    </row>
    <row r="13" spans="1:20">
      <c r="A13" s="22">
        <f>A12+(A14-A12)/2</f>
        <v>743.25</v>
      </c>
      <c r="B13" s="28">
        <f t="shared" si="1"/>
        <v>33.397137288984744</v>
      </c>
      <c r="C13" s="19"/>
      <c r="D13" s="27"/>
      <c r="E13" s="28">
        <f t="shared" si="0"/>
        <v>0.31155913237100974</v>
      </c>
      <c r="F13" s="19"/>
      <c r="G13" s="33"/>
      <c r="H13" s="22">
        <f t="shared" ref="H13:H20" si="2">ROUND(A13*B13*100/(E13*136000),1)</f>
        <v>58.6</v>
      </c>
    </row>
    <row r="14" spans="1:20">
      <c r="A14" s="22">
        <f>A12+(A16-A12)/2</f>
        <v>842.5</v>
      </c>
      <c r="B14" s="28">
        <f t="shared" si="1"/>
        <v>32.012534157780678</v>
      </c>
      <c r="C14" s="19"/>
      <c r="D14" s="27"/>
      <c r="E14" s="28">
        <f t="shared" si="0"/>
        <v>0.32571772523739673</v>
      </c>
      <c r="F14" s="19"/>
      <c r="G14" s="33"/>
      <c r="H14" s="22">
        <f t="shared" si="2"/>
        <v>60.9</v>
      </c>
    </row>
    <row r="15" spans="1:20">
      <c r="A15" s="22">
        <f>A14+(A16-A14)/2</f>
        <v>941.75</v>
      </c>
      <c r="B15" s="28">
        <f t="shared" si="1"/>
        <v>30.284653403335092</v>
      </c>
      <c r="C15" s="19"/>
      <c r="D15" s="27"/>
      <c r="E15" s="28">
        <f t="shared" si="0"/>
        <v>0.3364642540380518</v>
      </c>
      <c r="F15" s="19"/>
      <c r="G15" s="33"/>
      <c r="H15" s="22">
        <f t="shared" si="2"/>
        <v>62.3</v>
      </c>
    </row>
    <row r="16" spans="1:20" s="16" customFormat="1">
      <c r="A16" s="23">
        <f>ROUND(E2,0)</f>
        <v>1041</v>
      </c>
      <c r="B16" s="29">
        <f t="shared" si="1"/>
        <v>28.154154262354233</v>
      </c>
      <c r="C16" s="43"/>
      <c r="D16" s="44"/>
      <c r="E16" s="29">
        <f t="shared" si="0"/>
        <v>0.34258920004277549</v>
      </c>
      <c r="F16" s="43"/>
      <c r="G16" s="45"/>
      <c r="H16" s="51">
        <f t="shared" si="2"/>
        <v>62.9</v>
      </c>
    </row>
    <row r="17" spans="1:8">
      <c r="A17" s="22">
        <f>A16+(A18-A16)/2</f>
        <v>1117.75</v>
      </c>
      <c r="B17" s="28">
        <f t="shared" si="1"/>
        <v>26.189910960693087</v>
      </c>
      <c r="C17" s="19"/>
      <c r="D17" s="27"/>
      <c r="E17" s="28">
        <f t="shared" si="0"/>
        <v>0.34368451707583142</v>
      </c>
      <c r="F17" s="19"/>
      <c r="G17" s="33"/>
      <c r="H17" s="22">
        <f t="shared" si="2"/>
        <v>62.6</v>
      </c>
    </row>
    <row r="18" spans="1:8">
      <c r="A18" s="22">
        <f>A16+(A20-A16)/2</f>
        <v>1194.5</v>
      </c>
      <c r="B18" s="28">
        <f t="shared" si="1"/>
        <v>23.916865076432131</v>
      </c>
      <c r="C18" s="19"/>
      <c r="D18" s="27"/>
      <c r="E18" s="28">
        <f t="shared" si="0"/>
        <v>0.3415560788894153</v>
      </c>
      <c r="F18" s="19"/>
      <c r="G18" s="33"/>
      <c r="H18" s="22">
        <f t="shared" si="2"/>
        <v>61.5</v>
      </c>
    </row>
    <row r="19" spans="1:8">
      <c r="A19" s="22">
        <f>A18+(A20-A18)/2</f>
        <v>1271.25</v>
      </c>
      <c r="B19" s="28">
        <f t="shared" si="1"/>
        <v>21.307236705174013</v>
      </c>
      <c r="C19" s="19"/>
      <c r="D19" s="27"/>
      <c r="E19" s="28">
        <f t="shared" si="0"/>
        <v>0.33652955541991192</v>
      </c>
      <c r="F19" s="19"/>
      <c r="G19" s="33"/>
      <c r="H19" s="22">
        <f t="shared" si="2"/>
        <v>59.2</v>
      </c>
    </row>
    <row r="20" spans="1:8" s="16" customFormat="1" ht="15" thickBot="1">
      <c r="A20" s="23">
        <f>ROUND(F2,0)</f>
        <v>1348</v>
      </c>
      <c r="B20" s="29">
        <f t="shared" si="1"/>
        <v>18.336659769156451</v>
      </c>
      <c r="C20" s="43"/>
      <c r="D20" s="44"/>
      <c r="E20" s="29">
        <f t="shared" si="0"/>
        <v>0.32935258629489983</v>
      </c>
      <c r="F20" s="43"/>
      <c r="G20" s="45"/>
      <c r="H20" s="52">
        <f t="shared" si="2"/>
        <v>55.2</v>
      </c>
    </row>
    <row r="21" spans="1:8">
      <c r="A21" s="22">
        <f>A20+(A22-A20)/2</f>
        <v>1434.75</v>
      </c>
      <c r="B21" s="28">
        <f t="shared" si="1"/>
        <v>14.520383040404006</v>
      </c>
      <c r="C21" s="19"/>
      <c r="D21" s="27"/>
      <c r="E21" s="28">
        <f t="shared" si="0"/>
        <v>0.32023573836191166</v>
      </c>
      <c r="F21" s="19"/>
      <c r="G21" s="33"/>
      <c r="H21" s="54"/>
    </row>
    <row r="22" spans="1:8">
      <c r="A22" s="22">
        <f>A20+(A24-A20)/2</f>
        <v>1521.5</v>
      </c>
      <c r="B22" s="28">
        <f t="shared" si="1"/>
        <v>10.200623326004845</v>
      </c>
      <c r="C22" s="19"/>
      <c r="D22" s="27"/>
      <c r="E22" s="28">
        <f t="shared" si="0"/>
        <v>0.31265337957156181</v>
      </c>
      <c r="F22" s="19"/>
      <c r="G22" s="33"/>
      <c r="H22" s="54"/>
    </row>
    <row r="23" spans="1:8">
      <c r="A23" s="22">
        <f>A22+(A24-A22)/2</f>
        <v>1608.25</v>
      </c>
      <c r="B23" s="28">
        <f t="shared" si="1"/>
        <v>5.373174997387558</v>
      </c>
      <c r="C23" s="19"/>
      <c r="D23" s="27"/>
      <c r="E23" s="28">
        <f t="shared" si="0"/>
        <v>0.31034616089287503</v>
      </c>
      <c r="F23" s="19"/>
      <c r="G23" s="33"/>
      <c r="H23" s="54"/>
    </row>
    <row r="24" spans="1:8" ht="15" thickBot="1">
      <c r="A24" s="24">
        <v>1695</v>
      </c>
      <c r="B24" s="30">
        <f t="shared" si="1"/>
        <v>5.0287601510916602E-2</v>
      </c>
      <c r="C24" s="31"/>
      <c r="D24" s="32"/>
      <c r="E24" s="30">
        <f t="shared" si="0"/>
        <v>0.31825374306037357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7</v>
      </c>
      <c r="C2" s="13" t="s">
        <v>81</v>
      </c>
      <c r="D2" s="2">
        <v>769.57</v>
      </c>
      <c r="E2" s="2">
        <v>1172.6199999999999</v>
      </c>
      <c r="F2" s="2">
        <v>1542.01</v>
      </c>
      <c r="G2" s="8">
        <v>38.561</v>
      </c>
      <c r="H2" s="8">
        <v>-2.5069600000000001E-5</v>
      </c>
      <c r="I2" s="8">
        <v>-2.2054099999999999E-5</v>
      </c>
      <c r="J2" s="8">
        <v>1.5748700000000001E-8</v>
      </c>
      <c r="K2" s="8">
        <v>-4.3874699999999997E-12</v>
      </c>
      <c r="L2" s="8"/>
      <c r="M2" s="8"/>
      <c r="N2" s="8">
        <v>0.25506099999999998</v>
      </c>
      <c r="O2" s="8">
        <v>1.3945599999999999E-4</v>
      </c>
      <c r="P2" s="8">
        <v>-1.5809000000000001E-7</v>
      </c>
      <c r="Q2" s="8">
        <v>1.2661299999999999E-10</v>
      </c>
      <c r="R2" s="8">
        <v>-3.12236E-14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38.561</v>
      </c>
      <c r="C8" s="36"/>
      <c r="D8" s="65"/>
      <c r="E8" s="63">
        <f>N2</f>
        <v>0.25506099999999998</v>
      </c>
      <c r="F8" s="36"/>
      <c r="G8" s="38"/>
      <c r="H8" s="53"/>
    </row>
    <row r="9" spans="1:20">
      <c r="A9" s="22">
        <f>A10/2</f>
        <v>192.5</v>
      </c>
      <c r="B9" s="64">
        <f>$G$2+$H$2*A9+$I$2*A9^2+$J$2*A9^3+$K$2*A9^4+$L$2*A9^5+$M$2*A9^6</f>
        <v>37.845247780361085</v>
      </c>
      <c r="C9" s="19"/>
      <c r="D9" s="66"/>
      <c r="E9" s="64">
        <f t="shared" ref="E9:E24" si="0">$N$2+$O$2*A9+$P$2*A9^2+$Q$2*A9^3+$R$2*A9^4+$S$2*A9^5+$T$2*A9^6</f>
        <v>0.27690835433596211</v>
      </c>
      <c r="F9" s="19"/>
      <c r="G9" s="33"/>
      <c r="H9" s="54"/>
    </row>
    <row r="10" spans="1:20">
      <c r="A10" s="22">
        <f>A12/2</f>
        <v>385</v>
      </c>
      <c r="B10" s="28">
        <f t="shared" ref="B10:B24" si="1">$G$2+$H$2*A10+$I$2*A10^2+$J$2*A10^3+$K$2*A10^4+$L$2*A10^5+$M$2*A10^6</f>
        <v>36.084708818139831</v>
      </c>
      <c r="C10" s="19"/>
      <c r="D10" s="27"/>
      <c r="E10" s="28">
        <f t="shared" si="0"/>
        <v>0.2918580435342702</v>
      </c>
      <c r="F10" s="19"/>
      <c r="G10" s="33"/>
      <c r="H10" s="54"/>
    </row>
    <row r="11" spans="1:20" ht="15" thickBot="1">
      <c r="A11" s="22">
        <f>A10+(A12-A10)/2</f>
        <v>577.5</v>
      </c>
      <c r="B11" s="28">
        <f t="shared" si="1"/>
        <v>33.736536947569611</v>
      </c>
      <c r="C11" s="19"/>
      <c r="D11" s="27"/>
      <c r="E11" s="28">
        <f t="shared" si="0"/>
        <v>0.30378559372284469</v>
      </c>
      <c r="F11" s="19"/>
      <c r="G11" s="33"/>
      <c r="H11" s="54"/>
    </row>
    <row r="12" spans="1:20" s="16" customFormat="1">
      <c r="A12" s="23">
        <f>ROUND(D2,0)</f>
        <v>770</v>
      </c>
      <c r="B12" s="29">
        <f t="shared" si="1"/>
        <v>31.113292647137303</v>
      </c>
      <c r="C12" s="43"/>
      <c r="D12" s="44"/>
      <c r="E12" s="29">
        <f t="shared" si="0"/>
        <v>0.31553752681932395</v>
      </c>
      <c r="F12" s="43"/>
      <c r="G12" s="45"/>
      <c r="H12" s="50">
        <f>ROUND(A12*B12*100/(E12*136000),1)</f>
        <v>55.8</v>
      </c>
    </row>
    <row r="13" spans="1:20">
      <c r="A13" s="22">
        <f>A12+(A14-A12)/2</f>
        <v>870.75</v>
      </c>
      <c r="B13" s="28">
        <f t="shared" si="1"/>
        <v>29.692789325672102</v>
      </c>
      <c r="C13" s="19"/>
      <c r="D13" s="27"/>
      <c r="E13" s="28">
        <f t="shared" si="0"/>
        <v>0.32226875787870995</v>
      </c>
      <c r="F13" s="19"/>
      <c r="G13" s="33"/>
      <c r="H13" s="22">
        <f t="shared" ref="H13:H20" si="2">ROUND(A13*B13*100/(E13*136000),1)</f>
        <v>59</v>
      </c>
    </row>
    <row r="14" spans="1:20">
      <c r="A14" s="22">
        <f>A12+(A16-A12)/2</f>
        <v>971.5</v>
      </c>
      <c r="B14" s="28">
        <f t="shared" si="1"/>
        <v>28.253634981662366</v>
      </c>
      <c r="C14" s="19"/>
      <c r="D14" s="27"/>
      <c r="E14" s="28">
        <f t="shared" si="0"/>
        <v>0.32961499992679161</v>
      </c>
      <c r="F14" s="19"/>
      <c r="G14" s="33"/>
      <c r="H14" s="22">
        <f t="shared" si="2"/>
        <v>61.2</v>
      </c>
    </row>
    <row r="15" spans="1:20">
      <c r="A15" s="22">
        <f>A14+(A16-A14)/2</f>
        <v>1072.25</v>
      </c>
      <c r="B15" s="28">
        <f t="shared" si="1"/>
        <v>26.793271306633816</v>
      </c>
      <c r="C15" s="19"/>
      <c r="D15" s="27"/>
      <c r="E15" s="28">
        <f t="shared" si="0"/>
        <v>0.33764724448410427</v>
      </c>
      <c r="F15" s="19"/>
      <c r="G15" s="33"/>
      <c r="H15" s="22">
        <f t="shared" si="2"/>
        <v>62.6</v>
      </c>
    </row>
    <row r="16" spans="1:20" s="16" customFormat="1">
      <c r="A16" s="23">
        <f>ROUND(E2,0)</f>
        <v>1173</v>
      </c>
      <c r="B16" s="29">
        <f t="shared" si="1"/>
        <v>25.298290594618909</v>
      </c>
      <c r="C16" s="43"/>
      <c r="D16" s="44"/>
      <c r="E16" s="29">
        <f t="shared" si="0"/>
        <v>0.34635927291417395</v>
      </c>
      <c r="F16" s="43"/>
      <c r="G16" s="45"/>
      <c r="H16" s="51">
        <f t="shared" si="2"/>
        <v>63</v>
      </c>
    </row>
    <row r="17" spans="1:8">
      <c r="A17" s="22">
        <f>A16+(A18-A16)/2</f>
        <v>1265.25</v>
      </c>
      <c r="B17" s="28">
        <f t="shared" si="1"/>
        <v>23.878597504661819</v>
      </c>
      <c r="C17" s="19"/>
      <c r="D17" s="27"/>
      <c r="E17" s="28">
        <f t="shared" si="0"/>
        <v>0.35486274540306778</v>
      </c>
      <c r="F17" s="19"/>
      <c r="G17" s="33"/>
      <c r="H17" s="22">
        <f t="shared" si="2"/>
        <v>62.6</v>
      </c>
    </row>
    <row r="18" spans="1:8">
      <c r="A18" s="22">
        <f>A16+(A20-A16)/2</f>
        <v>1357.5</v>
      </c>
      <c r="B18" s="28">
        <f t="shared" si="1"/>
        <v>22.383069600263937</v>
      </c>
      <c r="C18" s="19"/>
      <c r="D18" s="27"/>
      <c r="E18" s="28">
        <f t="shared" si="0"/>
        <v>0.36374624941840217</v>
      </c>
      <c r="F18" s="19"/>
      <c r="G18" s="33"/>
      <c r="H18" s="22">
        <f t="shared" si="2"/>
        <v>61.4</v>
      </c>
    </row>
    <row r="19" spans="1:8">
      <c r="A19" s="22">
        <f>A18+(A20-A18)/2</f>
        <v>1449.75</v>
      </c>
      <c r="B19" s="28">
        <f t="shared" si="1"/>
        <v>20.777482764330962</v>
      </c>
      <c r="C19" s="19"/>
      <c r="D19" s="27"/>
      <c r="E19" s="28">
        <f t="shared" si="0"/>
        <v>0.3728347005259533</v>
      </c>
      <c r="F19" s="19"/>
      <c r="G19" s="33"/>
      <c r="H19" s="22">
        <f t="shared" si="2"/>
        <v>59.4</v>
      </c>
    </row>
    <row r="20" spans="1:8" s="16" customFormat="1" ht="15" thickBot="1">
      <c r="A20" s="23">
        <f>ROUND(F2,0)</f>
        <v>1542</v>
      </c>
      <c r="B20" s="29">
        <f t="shared" si="1"/>
        <v>19.019986983368593</v>
      </c>
      <c r="C20" s="43"/>
      <c r="D20" s="44"/>
      <c r="E20" s="29">
        <f t="shared" si="0"/>
        <v>0.38189874430473186</v>
      </c>
      <c r="F20" s="43"/>
      <c r="G20" s="45"/>
      <c r="H20" s="52">
        <f t="shared" si="2"/>
        <v>56.5</v>
      </c>
    </row>
    <row r="21" spans="1:8">
      <c r="A21" s="22">
        <f>A20+(A22-A20)/2</f>
        <v>1689</v>
      </c>
      <c r="B21" s="28">
        <f t="shared" si="1"/>
        <v>15.780264479161033</v>
      </c>
      <c r="C21" s="19"/>
      <c r="D21" s="27"/>
      <c r="E21" s="28">
        <f t="shared" si="0"/>
        <v>0.39556988181690711</v>
      </c>
      <c r="F21" s="19"/>
      <c r="G21" s="33"/>
      <c r="H21" s="54"/>
    </row>
    <row r="22" spans="1:8">
      <c r="A22" s="22">
        <f>A20+(A24-A20)/2</f>
        <v>1836</v>
      </c>
      <c r="B22" s="28">
        <f t="shared" si="1"/>
        <v>11.78649104606729</v>
      </c>
      <c r="C22" s="19"/>
      <c r="D22" s="27"/>
      <c r="E22" s="28">
        <f t="shared" si="0"/>
        <v>0.40700881151917817</v>
      </c>
      <c r="F22" s="19"/>
      <c r="G22" s="33"/>
      <c r="H22" s="54"/>
    </row>
    <row r="23" spans="1:8">
      <c r="A23" s="22">
        <f>A22+(A24-A22)/2</f>
        <v>1983</v>
      </c>
      <c r="B23" s="28">
        <f t="shared" si="1"/>
        <v>6.7492924874919282</v>
      </c>
      <c r="C23" s="19"/>
      <c r="D23" s="27"/>
      <c r="E23" s="28">
        <f t="shared" si="0"/>
        <v>0.41443324899727907</v>
      </c>
      <c r="F23" s="19"/>
      <c r="G23" s="33"/>
      <c r="H23" s="54"/>
    </row>
    <row r="24" spans="1:8" ht="15" thickBot="1">
      <c r="A24" s="24">
        <v>2130</v>
      </c>
      <c r="B24" s="30">
        <f t="shared" si="1"/>
        <v>0.33012522587333137</v>
      </c>
      <c r="C24" s="31"/>
      <c r="D24" s="32"/>
      <c r="E24" s="30">
        <f t="shared" si="0"/>
        <v>0.41571099403500378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27"/>
  <sheetViews>
    <sheetView workbookViewId="0">
      <selection activeCell="H16" sqref="H16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8</v>
      </c>
      <c r="C2" s="56" t="s">
        <v>76</v>
      </c>
      <c r="D2" s="2">
        <v>712.43</v>
      </c>
      <c r="E2" s="2">
        <v>1024.68</v>
      </c>
      <c r="F2" s="2">
        <v>1245.53</v>
      </c>
      <c r="G2" s="8">
        <v>32.7286</v>
      </c>
      <c r="H2" s="8">
        <v>1.6129600000000001E-2</v>
      </c>
      <c r="I2" s="8">
        <v>-9.2677399999999995E-5</v>
      </c>
      <c r="J2" s="8">
        <v>1.4329499999999999E-7</v>
      </c>
      <c r="K2" s="8">
        <v>-1.0212000000000001E-10</v>
      </c>
      <c r="L2" s="8">
        <v>2.7161799999999999E-14</v>
      </c>
      <c r="M2" s="8">
        <v>-1.26503E-18</v>
      </c>
      <c r="N2" s="8">
        <v>0.171843</v>
      </c>
      <c r="O2" s="8">
        <v>4.4863900000000003E-4</v>
      </c>
      <c r="P2" s="8">
        <v>-1.87694E-6</v>
      </c>
      <c r="Q2" s="8">
        <v>4.35971E-9</v>
      </c>
      <c r="R2" s="8">
        <v>-4.9308300000000003E-12</v>
      </c>
      <c r="S2" s="8">
        <v>2.6201299999999998E-15</v>
      </c>
      <c r="T2" s="8">
        <v>-5.2343899999999997E-19</v>
      </c>
    </row>
    <row r="3" spans="1:20">
      <c r="G3" s="67">
        <v>32.734009999999998</v>
      </c>
      <c r="H3" s="67">
        <v>1.550994E-2</v>
      </c>
      <c r="I3" s="67">
        <v>-8.8306229999999994E-5</v>
      </c>
      <c r="J3" s="67">
        <v>1.3242310000000001E-7</v>
      </c>
      <c r="K3" s="67">
        <v>-8.9862479999999997E-11</v>
      </c>
      <c r="L3" s="67">
        <v>2.0749479999999999E-14</v>
      </c>
      <c r="M3" s="18"/>
      <c r="N3" s="67">
        <v>0.17408309999999999</v>
      </c>
      <c r="O3" s="67">
        <v>1.9223950000000001E-4</v>
      </c>
      <c r="P3" s="67">
        <v>-6.8255999999999999E-8</v>
      </c>
      <c r="Q3" s="67">
        <v>-1.3881560000000001E-10</v>
      </c>
      <c r="R3" s="67">
        <v>1.410386E-13</v>
      </c>
      <c r="S3" s="67">
        <v>-3.3134310000000002E-17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32.7286</v>
      </c>
      <c r="C8" s="36">
        <f>G3</f>
        <v>32.734009999999998</v>
      </c>
      <c r="D8" s="37">
        <f>C8-B8</f>
        <v>5.4099999999976944E-3</v>
      </c>
      <c r="E8" s="63">
        <f>N2</f>
        <v>0.171843</v>
      </c>
      <c r="F8" s="36">
        <f>N3</f>
        <v>0.17408309999999999</v>
      </c>
      <c r="G8" s="38">
        <f>F8-E8</f>
        <v>2.2400999999999949E-3</v>
      </c>
      <c r="H8" s="53"/>
    </row>
    <row r="9" spans="1:20">
      <c r="A9" s="22">
        <f>A10/2</f>
        <v>172.5</v>
      </c>
      <c r="B9" s="64">
        <f>$G$2+$H$2*A9+$I$2*A9^2+$J$2*A9^3+$K$2*A9^4+$L$2*A9^5+$M$2*A9^6</f>
        <v>33.402445365625262</v>
      </c>
      <c r="C9" s="19">
        <f t="shared" ref="C9:C24" si="0">$G$3+$H$3*A9+$I$3*A9^2+$J$3*A9^3+$K$3*A9^4+$L$3*A9^5</f>
        <v>33.385135848587055</v>
      </c>
      <c r="D9" s="27">
        <f t="shared" ref="D9:D24" si="1">C9-B9</f>
        <v>-1.7309517038206934E-2</v>
      </c>
      <c r="E9" s="64">
        <f t="shared" ref="E9:E24" si="2">$N$2+$O$2*A9+$P$2*A9^2+$Q$2*A9^3+$R$2*A9^4+$S$2*A9^5+$T$2*A9^6</f>
        <v>0.21178119290490927</v>
      </c>
      <c r="F9" s="19">
        <f t="shared" ref="F9:F24" si="3">$N$3+$O$3*A9+$P$3*A9^2+$Q$3*A9^3+$R$3*A9^4+$S$3*A9^5+$T$3*A9^6</f>
        <v>0.20462065676276528</v>
      </c>
      <c r="G9" s="33">
        <f t="shared" ref="G9:G24" si="4">F9-E9</f>
        <v>-7.1605361421439861E-3</v>
      </c>
      <c r="H9" s="54"/>
    </row>
    <row r="10" spans="1:20">
      <c r="A10" s="22">
        <f>A12/2</f>
        <v>345</v>
      </c>
      <c r="B10" s="28">
        <f t="shared" ref="B10:B24" si="5">$G$2+$H$2*A10+$I$2*A10^2+$J$2*A10^3+$K$2*A10^4+$L$2*A10^5+$M$2*A10^6</f>
        <v>31.830490449443928</v>
      </c>
      <c r="C10" s="19">
        <f t="shared" si="0"/>
        <v>31.840400593023226</v>
      </c>
      <c r="D10" s="27">
        <f t="shared" si="1"/>
        <v>9.9101435792974257E-3</v>
      </c>
      <c r="E10" s="28">
        <f t="shared" si="2"/>
        <v>0.22431485096607687</v>
      </c>
      <c r="F10" s="19">
        <f t="shared" si="3"/>
        <v>0.22841742505372073</v>
      </c>
      <c r="G10" s="33">
        <f t="shared" si="4"/>
        <v>4.1025740876438621E-3</v>
      </c>
      <c r="H10" s="54"/>
    </row>
    <row r="11" spans="1:20" ht="15" thickBot="1">
      <c r="A11" s="22">
        <f>A10+(A12-A10)/2</f>
        <v>517.5</v>
      </c>
      <c r="B11" s="28">
        <f t="shared" si="5"/>
        <v>29.775049465275835</v>
      </c>
      <c r="C11" s="19">
        <f t="shared" si="0"/>
        <v>29.789093016766735</v>
      </c>
      <c r="D11" s="27">
        <f t="shared" si="1"/>
        <v>1.4043551490900086E-2</v>
      </c>
      <c r="E11" s="28">
        <f t="shared" si="2"/>
        <v>0.2391213066110246</v>
      </c>
      <c r="F11" s="19">
        <f t="shared" si="3"/>
        <v>0.2449347691163262</v>
      </c>
      <c r="G11" s="33">
        <f t="shared" si="4"/>
        <v>5.8134625053015976E-3</v>
      </c>
      <c r="H11" s="54"/>
    </row>
    <row r="12" spans="1:20" s="16" customFormat="1">
      <c r="A12" s="23">
        <v>690</v>
      </c>
      <c r="B12" s="29">
        <f t="shared" si="5"/>
        <v>27.772018005484462</v>
      </c>
      <c r="C12" s="43">
        <f t="shared" si="0"/>
        <v>27.771499299244063</v>
      </c>
      <c r="D12" s="44">
        <f t="shared" si="1"/>
        <v>-5.1870624039906943E-4</v>
      </c>
      <c r="E12" s="29">
        <f t="shared" si="2"/>
        <v>0.25562751646628151</v>
      </c>
      <c r="F12" s="43">
        <f t="shared" si="3"/>
        <v>0.25541657962155756</v>
      </c>
      <c r="G12" s="45">
        <f t="shared" si="4"/>
        <v>-2.1093684472395235E-4</v>
      </c>
      <c r="H12" s="50">
        <f>ROUND(A12*C12*100/(F12*136000),1)</f>
        <v>55.2</v>
      </c>
    </row>
    <row r="13" spans="1:20">
      <c r="A13" s="22">
        <f>A12+(A14-A12)/2</f>
        <v>773.75</v>
      </c>
      <c r="B13" s="28">
        <f t="shared" si="5"/>
        <v>26.761993178317301</v>
      </c>
      <c r="C13" s="19">
        <f t="shared" si="0"/>
        <v>26.755210975261555</v>
      </c>
      <c r="D13" s="27">
        <f t="shared" si="1"/>
        <v>-6.782203055745839E-3</v>
      </c>
      <c r="E13" s="28">
        <f t="shared" si="2"/>
        <v>0.26182477222758943</v>
      </c>
      <c r="F13" s="19">
        <f t="shared" si="3"/>
        <v>0.25902294828618694</v>
      </c>
      <c r="G13" s="33">
        <f t="shared" si="4"/>
        <v>-2.8018239414024926E-3</v>
      </c>
      <c r="H13" s="22">
        <f t="shared" ref="H13:H20" si="6">ROUND(A13*C13*100/(F13*136000),1)</f>
        <v>58.8</v>
      </c>
    </row>
    <row r="14" spans="1:20">
      <c r="A14" s="22">
        <f>A12+(A16-A12)/2</f>
        <v>857.5</v>
      </c>
      <c r="B14" s="28">
        <f t="shared" si="5"/>
        <v>25.640868252334979</v>
      </c>
      <c r="C14" s="19">
        <f t="shared" si="0"/>
        <v>25.631390454284848</v>
      </c>
      <c r="D14" s="27">
        <f t="shared" si="1"/>
        <v>-9.4777980501312697E-3</v>
      </c>
      <c r="E14" s="28">
        <f t="shared" si="2"/>
        <v>0.26602293899685575</v>
      </c>
      <c r="F14" s="19">
        <f t="shared" si="3"/>
        <v>0.26210674241417892</v>
      </c>
      <c r="G14" s="33">
        <f t="shared" si="4"/>
        <v>-3.9161965826768341E-3</v>
      </c>
      <c r="H14" s="22">
        <f t="shared" si="6"/>
        <v>61.7</v>
      </c>
    </row>
    <row r="15" spans="1:20">
      <c r="A15" s="22">
        <f>A14+(A16-A14)/2</f>
        <v>941.25</v>
      </c>
      <c r="B15" s="28">
        <f t="shared" si="5"/>
        <v>24.329201853416166</v>
      </c>
      <c r="C15" s="19">
        <f t="shared" si="0"/>
        <v>24.321247126771585</v>
      </c>
      <c r="D15" s="27">
        <f t="shared" si="1"/>
        <v>-7.9547266445807452E-3</v>
      </c>
      <c r="E15" s="28">
        <f t="shared" si="2"/>
        <v>0.26830629751378648</v>
      </c>
      <c r="F15" s="19">
        <f t="shared" si="3"/>
        <v>0.26502153861726252</v>
      </c>
      <c r="G15" s="33">
        <f t="shared" si="4"/>
        <v>-3.2847588965239649E-3</v>
      </c>
      <c r="H15" s="22">
        <f t="shared" si="6"/>
        <v>63.5</v>
      </c>
    </row>
    <row r="16" spans="1:20" s="16" customFormat="1">
      <c r="A16" s="23">
        <f>ROUND(E2,0)</f>
        <v>1025</v>
      </c>
      <c r="B16" s="29">
        <f t="shared" si="5"/>
        <v>22.747952975800708</v>
      </c>
      <c r="C16" s="43">
        <f t="shared" si="0"/>
        <v>22.744928807366048</v>
      </c>
      <c r="D16" s="44">
        <f t="shared" si="1"/>
        <v>-3.0241684346599129E-3</v>
      </c>
      <c r="E16" s="29">
        <f t="shared" si="2"/>
        <v>0.26936283644345638</v>
      </c>
      <c r="F16" s="43">
        <f t="shared" si="3"/>
        <v>0.26811970354948911</v>
      </c>
      <c r="G16" s="45">
        <f t="shared" si="4"/>
        <v>-1.2431328939672692E-3</v>
      </c>
      <c r="H16" s="51">
        <f t="shared" si="6"/>
        <v>63.9</v>
      </c>
    </row>
    <row r="17" spans="1:20">
      <c r="A17" s="22">
        <f>A16+(A18-A16)/2</f>
        <v>1081.25</v>
      </c>
      <c r="B17" s="28">
        <f t="shared" si="5"/>
        <v>21.499571148507759</v>
      </c>
      <c r="C17" s="19">
        <f t="shared" si="0"/>
        <v>21.500775424194277</v>
      </c>
      <c r="D17" s="27">
        <f t="shared" si="1"/>
        <v>1.2042756865184856E-3</v>
      </c>
      <c r="E17" s="28">
        <f t="shared" si="2"/>
        <v>0.26996443461340369</v>
      </c>
      <c r="F17" s="19">
        <f t="shared" si="3"/>
        <v>0.27047207750427327</v>
      </c>
      <c r="G17" s="33">
        <f t="shared" si="4"/>
        <v>5.0764289086957515E-4</v>
      </c>
      <c r="H17" s="22">
        <f t="shared" si="6"/>
        <v>63.2</v>
      </c>
    </row>
    <row r="18" spans="1:20">
      <c r="A18" s="22">
        <f>A16+(A20-A16)/2</f>
        <v>1137.5</v>
      </c>
      <c r="B18" s="28">
        <f t="shared" si="5"/>
        <v>20.082161436310997</v>
      </c>
      <c r="C18" s="19">
        <f t="shared" si="0"/>
        <v>20.087369583896816</v>
      </c>
      <c r="D18" s="27">
        <f t="shared" si="1"/>
        <v>5.2081475858187787E-3</v>
      </c>
      <c r="E18" s="28">
        <f t="shared" si="2"/>
        <v>0.27098676753039919</v>
      </c>
      <c r="F18" s="19">
        <f t="shared" si="3"/>
        <v>0.27315239514826795</v>
      </c>
      <c r="G18" s="33">
        <f t="shared" si="4"/>
        <v>2.1656276178687595E-3</v>
      </c>
      <c r="H18" s="22">
        <f t="shared" si="6"/>
        <v>61.5</v>
      </c>
    </row>
    <row r="19" spans="1:20">
      <c r="A19" s="22">
        <f>A18+(A20-A18)/2</f>
        <v>1193.75</v>
      </c>
      <c r="B19" s="28">
        <f t="shared" si="5"/>
        <v>18.485072949543728</v>
      </c>
      <c r="C19" s="19">
        <f t="shared" si="0"/>
        <v>18.493166533922889</v>
      </c>
      <c r="D19" s="27">
        <f t="shared" si="1"/>
        <v>8.0935843791607454E-3</v>
      </c>
      <c r="E19" s="28">
        <f t="shared" si="2"/>
        <v>0.27288404161117397</v>
      </c>
      <c r="F19" s="19">
        <f t="shared" si="3"/>
        <v>0.27624501067919671</v>
      </c>
      <c r="G19" s="33">
        <f t="shared" si="4"/>
        <v>3.3609690680227455E-3</v>
      </c>
      <c r="H19" s="22">
        <f t="shared" si="6"/>
        <v>58.8</v>
      </c>
    </row>
    <row r="20" spans="1:20" s="16" customFormat="1" ht="15" thickBot="1">
      <c r="A20" s="23">
        <v>1250</v>
      </c>
      <c r="B20" s="29">
        <f t="shared" si="5"/>
        <v>16.704331994628916</v>
      </c>
      <c r="C20" s="43">
        <f t="shared" si="0"/>
        <v>16.713385195312526</v>
      </c>
      <c r="D20" s="44">
        <f t="shared" si="1"/>
        <v>9.0532006836099299E-3</v>
      </c>
      <c r="E20" s="29">
        <f t="shared" si="2"/>
        <v>0.27606328930663904</v>
      </c>
      <c r="F20" s="43">
        <f t="shared" si="3"/>
        <v>0.27982288637695307</v>
      </c>
      <c r="G20" s="45">
        <f t="shared" si="4"/>
        <v>3.7595970703140358E-3</v>
      </c>
      <c r="H20" s="52">
        <f t="shared" si="6"/>
        <v>54.9</v>
      </c>
    </row>
    <row r="21" spans="1:20">
      <c r="A21" s="22">
        <f>A20+(A22-A20)/2</f>
        <v>1352.5</v>
      </c>
      <c r="B21" s="28">
        <f t="shared" si="5"/>
        <v>13.006217164025013</v>
      </c>
      <c r="C21" s="19">
        <f t="shared" si="0"/>
        <v>13.010538428310994</v>
      </c>
      <c r="D21" s="27">
        <f t="shared" si="1"/>
        <v>4.3212642859806749E-3</v>
      </c>
      <c r="E21" s="28">
        <f t="shared" si="2"/>
        <v>0.28596921625653859</v>
      </c>
      <c r="F21" s="19">
        <f t="shared" si="3"/>
        <v>0.28777409017566985</v>
      </c>
      <c r="G21" s="33">
        <f t="shared" si="4"/>
        <v>1.8048739191312557E-3</v>
      </c>
      <c r="H21" s="54"/>
    </row>
    <row r="22" spans="1:20">
      <c r="A22" s="22">
        <f>A20+(A24-A20)/2</f>
        <v>1455</v>
      </c>
      <c r="B22" s="28">
        <f t="shared" si="5"/>
        <v>8.8231067706799315</v>
      </c>
      <c r="C22" s="19">
        <f t="shared" si="0"/>
        <v>8.8159581825686359</v>
      </c>
      <c r="D22" s="27">
        <f t="shared" si="1"/>
        <v>-7.1485881112955951E-3</v>
      </c>
      <c r="E22" s="28">
        <f t="shared" si="2"/>
        <v>0.3006763506360608</v>
      </c>
      <c r="F22" s="19">
        <f t="shared" si="3"/>
        <v>0.29773904942755602</v>
      </c>
      <c r="G22" s="33">
        <f t="shared" si="4"/>
        <v>-2.9373012085047723E-3</v>
      </c>
      <c r="H22" s="54"/>
    </row>
    <row r="23" spans="1:20">
      <c r="A23" s="22">
        <f>A22+(A24-A22)/2</f>
        <v>1557.5</v>
      </c>
      <c r="B23" s="28">
        <f t="shared" si="5"/>
        <v>4.3848155452222031</v>
      </c>
      <c r="C23" s="19">
        <f t="shared" si="0"/>
        <v>4.3704050727360766</v>
      </c>
      <c r="D23" s="27">
        <f t="shared" si="1"/>
        <v>-1.441047248612648E-2</v>
      </c>
      <c r="E23" s="28">
        <f t="shared" si="2"/>
        <v>0.31565118676965476</v>
      </c>
      <c r="F23" s="19">
        <f t="shared" si="3"/>
        <v>0.30971343249671635</v>
      </c>
      <c r="G23" s="33">
        <f t="shared" si="4"/>
        <v>-5.9377542729384114E-3</v>
      </c>
      <c r="H23" s="54"/>
    </row>
    <row r="24" spans="1:20" ht="15" thickBot="1">
      <c r="A24" s="24">
        <v>1660</v>
      </c>
      <c r="B24" s="30">
        <f t="shared" si="5"/>
        <v>6.7508281848429164E-2</v>
      </c>
      <c r="C24" s="31">
        <f t="shared" si="0"/>
        <v>7.6476309797271824E-2</v>
      </c>
      <c r="D24" s="32">
        <f t="shared" si="1"/>
        <v>8.9680279488426606E-3</v>
      </c>
      <c r="E24" s="30">
        <f t="shared" si="2"/>
        <v>0.31968731801334371</v>
      </c>
      <c r="F24" s="31">
        <f t="shared" si="3"/>
        <v>0.32342795687605963</v>
      </c>
      <c r="G24" s="34">
        <f t="shared" si="4"/>
        <v>3.7406388627159171E-3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SF950</v>
      </c>
      <c r="C27" s="11" t="str">
        <f>C2</f>
        <v>400-1025</v>
      </c>
      <c r="D27" s="11">
        <f>A12</f>
        <v>690</v>
      </c>
      <c r="E27" s="11">
        <f>A16</f>
        <v>1025</v>
      </c>
      <c r="F27" s="11">
        <f>A20</f>
        <v>1250</v>
      </c>
      <c r="G27" s="69">
        <f t="shared" ref="G27:L27" si="7">G3</f>
        <v>32.734009999999998</v>
      </c>
      <c r="H27" s="69">
        <f t="shared" si="7"/>
        <v>1.550994E-2</v>
      </c>
      <c r="I27" s="69">
        <f t="shared" si="7"/>
        <v>-8.8306229999999994E-5</v>
      </c>
      <c r="J27" s="69">
        <f t="shared" si="7"/>
        <v>1.3242310000000001E-7</v>
      </c>
      <c r="K27" s="69">
        <f t="shared" si="7"/>
        <v>-8.9862479999999997E-11</v>
      </c>
      <c r="L27" s="69">
        <f t="shared" si="7"/>
        <v>2.0749479999999999E-14</v>
      </c>
      <c r="M27" s="69">
        <f t="shared" ref="M27:R27" si="8">N3</f>
        <v>0.17408309999999999</v>
      </c>
      <c r="N27" s="69">
        <f t="shared" si="8"/>
        <v>1.9223950000000001E-4</v>
      </c>
      <c r="O27" s="69">
        <f t="shared" si="8"/>
        <v>-6.8255999999999999E-8</v>
      </c>
      <c r="P27" s="69">
        <f t="shared" si="8"/>
        <v>-1.3881560000000001E-10</v>
      </c>
      <c r="Q27" s="69">
        <f t="shared" si="8"/>
        <v>1.410386E-13</v>
      </c>
      <c r="R27" s="69">
        <f t="shared" si="8"/>
        <v>-3.3134310000000002E-17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9</v>
      </c>
      <c r="C2" s="13" t="s">
        <v>81</v>
      </c>
      <c r="D2" s="2">
        <v>747.45</v>
      </c>
      <c r="E2" s="2">
        <v>1166.8800000000001</v>
      </c>
      <c r="F2" s="2">
        <v>1560.5</v>
      </c>
      <c r="G2" s="8">
        <v>37.758000000000003</v>
      </c>
      <c r="H2" s="8">
        <v>-3.42326E-3</v>
      </c>
      <c r="I2" s="8">
        <v>8.4170799999999997E-6</v>
      </c>
      <c r="J2" s="8">
        <v>-1.4905599999999999E-8</v>
      </c>
      <c r="K2" s="8">
        <v>3.9944599999999999E-12</v>
      </c>
      <c r="L2" s="8">
        <v>-1.6293699999999999E-16</v>
      </c>
      <c r="M2" s="8"/>
      <c r="N2" s="8">
        <v>0.25953300000000001</v>
      </c>
      <c r="O2" s="8">
        <v>2.8956399999999999E-5</v>
      </c>
      <c r="P2" s="8">
        <v>1.8199899999999999E-7</v>
      </c>
      <c r="Q2" s="8">
        <v>-3.5933399999999997E-11</v>
      </c>
      <c r="R2" s="8">
        <v>-8.4548299999999994E-14</v>
      </c>
      <c r="S2" s="8">
        <v>2.9800999999999997E-17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37.758000000000003</v>
      </c>
      <c r="C8" s="36"/>
      <c r="D8" s="65"/>
      <c r="E8" s="63">
        <f>N2</f>
        <v>0.25953300000000001</v>
      </c>
      <c r="F8" s="36"/>
      <c r="G8" s="38"/>
      <c r="H8" s="53"/>
    </row>
    <row r="9" spans="1:20">
      <c r="A9" s="22">
        <f>A10/2</f>
        <v>186.75</v>
      </c>
      <c r="B9" s="64">
        <f>$G$2+$H$2*A9+$I$2*A9^2+$J$2*A9^3+$K$2*A9^4+$L$2*A9^5+$M$2*A9^6</f>
        <v>37.319997724216769</v>
      </c>
      <c r="C9" s="19"/>
      <c r="D9" s="66"/>
      <c r="E9" s="64">
        <f t="shared" ref="E9:E24" si="0">$N$2+$O$2*A9+$P$2*A9^2+$Q$2*A9^3+$R$2*A9^4+$S$2*A9^5+$T$2*A9^6</f>
        <v>0.27095782319726858</v>
      </c>
      <c r="F9" s="19"/>
      <c r="G9" s="33"/>
      <c r="H9" s="54"/>
    </row>
    <row r="10" spans="1:20">
      <c r="A10" s="22">
        <f>A12/2</f>
        <v>373.5</v>
      </c>
      <c r="B10" s="28">
        <f t="shared" ref="B10:B24" si="1">$G$2+$H$2*A10+$I$2*A10^2+$J$2*A10^3+$K$2*A10^4+$L$2*A10^5+$M$2*A10^6</f>
        <v>36.953522626649907</v>
      </c>
      <c r="C10" s="19"/>
      <c r="D10" s="27"/>
      <c r="E10" s="28">
        <f t="shared" si="0"/>
        <v>0.29243643682228565</v>
      </c>
      <c r="F10" s="19"/>
      <c r="G10" s="33"/>
      <c r="H10" s="54"/>
    </row>
    <row r="11" spans="1:20" ht="15" thickBot="1">
      <c r="A11" s="22">
        <f>A10+(A12-A10)/2</f>
        <v>560.25</v>
      </c>
      <c r="B11" s="28">
        <f t="shared" si="1"/>
        <v>36.245446433052386</v>
      </c>
      <c r="C11" s="19"/>
      <c r="D11" s="27"/>
      <c r="E11" s="28">
        <f t="shared" si="0"/>
        <v>0.31987789066039579</v>
      </c>
      <c r="F11" s="19"/>
      <c r="G11" s="33"/>
      <c r="H11" s="54"/>
    </row>
    <row r="12" spans="1:20" s="16" customFormat="1">
      <c r="A12" s="23">
        <f>ROUND(D2,0)</f>
        <v>747</v>
      </c>
      <c r="B12" s="29">
        <f t="shared" si="1"/>
        <v>34.890361940483544</v>
      </c>
      <c r="C12" s="43"/>
      <c r="D12" s="44"/>
      <c r="E12" s="29">
        <f t="shared" si="0"/>
        <v>0.34834775337325863</v>
      </c>
      <c r="F12" s="43"/>
      <c r="G12" s="45"/>
      <c r="H12" s="50">
        <f>ROUND(A12*B12*100/(E12*136000),1)</f>
        <v>55</v>
      </c>
    </row>
    <row r="13" spans="1:20">
      <c r="A13" s="22">
        <f>A12+(A14-A12)/2</f>
        <v>852</v>
      </c>
      <c r="B13" s="28">
        <f t="shared" si="1"/>
        <v>33.764381662157206</v>
      </c>
      <c r="C13" s="19"/>
      <c r="D13" s="27"/>
      <c r="E13" s="28">
        <f t="shared" si="0"/>
        <v>0.36292148121695444</v>
      </c>
      <c r="F13" s="19"/>
      <c r="G13" s="33"/>
      <c r="H13" s="22">
        <f t="shared" ref="H13:H20" si="2">ROUND(A13*B13*100/(E13*136000),1)</f>
        <v>58.3</v>
      </c>
    </row>
    <row r="14" spans="1:20">
      <c r="A14" s="22">
        <f>A12+(A16-A12)/2</f>
        <v>957</v>
      </c>
      <c r="B14" s="28">
        <f t="shared" si="1"/>
        <v>32.346119877535976</v>
      </c>
      <c r="C14" s="19"/>
      <c r="D14" s="27"/>
      <c r="E14" s="28">
        <f t="shared" si="0"/>
        <v>0.37543766501714798</v>
      </c>
      <c r="F14" s="19"/>
      <c r="G14" s="33"/>
      <c r="H14" s="22">
        <f t="shared" si="2"/>
        <v>60.6</v>
      </c>
    </row>
    <row r="15" spans="1:20">
      <c r="A15" s="22">
        <f>A14+(A16-A14)/2</f>
        <v>1062</v>
      </c>
      <c r="B15" s="28">
        <f t="shared" si="1"/>
        <v>30.623135669953236</v>
      </c>
      <c r="C15" s="19"/>
      <c r="D15" s="27"/>
      <c r="E15" s="28">
        <f t="shared" si="0"/>
        <v>0.38522117965448638</v>
      </c>
      <c r="F15" s="19"/>
      <c r="G15" s="33"/>
      <c r="H15" s="22">
        <f t="shared" si="2"/>
        <v>62.1</v>
      </c>
    </row>
    <row r="16" spans="1:20" s="16" customFormat="1">
      <c r="A16" s="23">
        <f>ROUND(E2,0)</f>
        <v>1167</v>
      </c>
      <c r="B16" s="29">
        <f t="shared" si="1"/>
        <v>28.592366404354955</v>
      </c>
      <c r="C16" s="43"/>
      <c r="D16" s="44"/>
      <c r="E16" s="29">
        <f t="shared" si="0"/>
        <v>0.3917662428380011</v>
      </c>
      <c r="F16" s="43"/>
      <c r="G16" s="45"/>
      <c r="H16" s="51">
        <f t="shared" si="2"/>
        <v>62.6</v>
      </c>
    </row>
    <row r="17" spans="1:8">
      <c r="A17" s="22">
        <f>A16+(A18-A16)/2</f>
        <v>1265.5</v>
      </c>
      <c r="B17" s="28">
        <f t="shared" si="1"/>
        <v>26.412794245539011</v>
      </c>
      <c r="C17" s="19"/>
      <c r="D17" s="27"/>
      <c r="E17" s="28">
        <f t="shared" si="0"/>
        <v>0.39469983695896671</v>
      </c>
      <c r="F17" s="19"/>
      <c r="G17" s="33"/>
      <c r="H17" s="22">
        <f t="shared" si="2"/>
        <v>62.3</v>
      </c>
    </row>
    <row r="18" spans="1:8">
      <c r="A18" s="22">
        <f>A16+(A20-A16)/2</f>
        <v>1364</v>
      </c>
      <c r="B18" s="28">
        <f t="shared" si="1"/>
        <v>23.979741747975989</v>
      </c>
      <c r="C18" s="19"/>
      <c r="D18" s="27"/>
      <c r="E18" s="28">
        <f t="shared" si="0"/>
        <v>0.39449261969530469</v>
      </c>
      <c r="F18" s="19"/>
      <c r="G18" s="33"/>
      <c r="H18" s="22">
        <f t="shared" si="2"/>
        <v>61</v>
      </c>
    </row>
    <row r="19" spans="1:8">
      <c r="A19" s="22">
        <f>A18+(A20-A18)/2</f>
        <v>1462.5</v>
      </c>
      <c r="B19" s="28">
        <f t="shared" si="1"/>
        <v>21.312021327894382</v>
      </c>
      <c r="C19" s="19"/>
      <c r="D19" s="27"/>
      <c r="E19" s="28">
        <f t="shared" si="0"/>
        <v>0.39134688963199871</v>
      </c>
      <c r="F19" s="19"/>
      <c r="G19" s="33"/>
      <c r="H19" s="22">
        <f t="shared" si="2"/>
        <v>58.6</v>
      </c>
    </row>
    <row r="20" spans="1:8" s="16" customFormat="1" ht="15" thickBot="1">
      <c r="A20" s="23">
        <f>ROUND(F2,0)</f>
        <v>1561</v>
      </c>
      <c r="B20" s="29">
        <f t="shared" si="1"/>
        <v>18.434959216233377</v>
      </c>
      <c r="C20" s="43"/>
      <c r="D20" s="44"/>
      <c r="E20" s="29">
        <f t="shared" si="0"/>
        <v>0.38573310093011626</v>
      </c>
      <c r="F20" s="43"/>
      <c r="G20" s="45"/>
      <c r="H20" s="52">
        <f t="shared" si="2"/>
        <v>54.9</v>
      </c>
    </row>
    <row r="21" spans="1:8">
      <c r="A21" s="22">
        <f>A20+(A22-A20)/2</f>
        <v>1700.75</v>
      </c>
      <c r="B21" s="28">
        <f t="shared" si="1"/>
        <v>14.0570033443596</v>
      </c>
      <c r="C21" s="19"/>
      <c r="D21" s="27"/>
      <c r="E21" s="28">
        <f t="shared" si="0"/>
        <v>0.37511030116063621</v>
      </c>
      <c r="F21" s="19"/>
      <c r="G21" s="33"/>
      <c r="H21" s="54"/>
    </row>
    <row r="22" spans="1:8">
      <c r="A22" s="22">
        <f>A20+(A24-A20)/2</f>
        <v>1840.5</v>
      </c>
      <c r="B22" s="28">
        <f t="shared" si="1"/>
        <v>9.4339570910201616</v>
      </c>
      <c r="C22" s="19"/>
      <c r="D22" s="27"/>
      <c r="E22" s="28">
        <f t="shared" si="0"/>
        <v>0.36451313609761304</v>
      </c>
      <c r="F22" s="19"/>
      <c r="G22" s="33"/>
      <c r="H22" s="54"/>
    </row>
    <row r="23" spans="1:8">
      <c r="A23" s="22">
        <f>A22+(A24-A22)/2</f>
        <v>1980.25</v>
      </c>
      <c r="B23" s="28">
        <f t="shared" si="1"/>
        <v>4.7012324068549347</v>
      </c>
      <c r="C23" s="19"/>
      <c r="D23" s="27"/>
      <c r="E23" s="28">
        <f t="shared" si="0"/>
        <v>0.35887082289984884</v>
      </c>
      <c r="F23" s="19"/>
      <c r="G23" s="33"/>
      <c r="H23" s="54"/>
    </row>
    <row r="24" spans="1:8" ht="15" thickBot="1">
      <c r="A24" s="24">
        <v>2120</v>
      </c>
      <c r="B24" s="30">
        <f t="shared" si="1"/>
        <v>1.708116746845878E-2</v>
      </c>
      <c r="C24" s="31"/>
      <c r="D24" s="32"/>
      <c r="E24" s="30">
        <f t="shared" si="0"/>
        <v>0.3648490808279552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10</v>
      </c>
      <c r="C2" s="14" t="s">
        <v>82</v>
      </c>
      <c r="D2" s="2">
        <v>829.5</v>
      </c>
      <c r="E2" s="2">
        <v>1249.76</v>
      </c>
      <c r="F2" s="2">
        <v>1633.34</v>
      </c>
      <c r="G2" s="8">
        <v>32.616100000000003</v>
      </c>
      <c r="H2" s="8">
        <v>1.17644E-2</v>
      </c>
      <c r="I2" s="8">
        <v>-3.9344500000000003E-5</v>
      </c>
      <c r="J2" s="8">
        <v>5.0147400000000001E-8</v>
      </c>
      <c r="K2" s="8">
        <v>-2.9126900000000001E-11</v>
      </c>
      <c r="L2" s="8">
        <v>5.4762700000000001E-15</v>
      </c>
      <c r="M2" s="8"/>
      <c r="N2" s="8">
        <v>0.19361</v>
      </c>
      <c r="O2" s="8">
        <v>3.8210099999999998E-4</v>
      </c>
      <c r="P2" s="8">
        <v>-6.3556300000000004E-7</v>
      </c>
      <c r="Q2" s="8">
        <v>7.32644E-10</v>
      </c>
      <c r="R2" s="8">
        <v>-3.5842799999999997E-13</v>
      </c>
      <c r="S2" s="8">
        <v>5.9755699999999994E-17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32.616100000000003</v>
      </c>
      <c r="C8" s="36"/>
      <c r="D8" s="65"/>
      <c r="E8" s="63">
        <f>N2</f>
        <v>0.19361</v>
      </c>
      <c r="F8" s="36"/>
      <c r="G8" s="38"/>
      <c r="H8" s="53"/>
    </row>
    <row r="9" spans="1:20">
      <c r="A9" s="22">
        <f>A10/2</f>
        <v>207.5</v>
      </c>
      <c r="B9" s="64">
        <f>$G$2+$H$2*A9+$I$2*A9^2+$J$2*A9^3+$K$2*A9^4+$L$2*A9^5+$M$2*A9^6</f>
        <v>33.759321798314069</v>
      </c>
      <c r="C9" s="19"/>
      <c r="D9" s="66"/>
      <c r="E9" s="64">
        <f t="shared" ref="E9:E24" si="0">$N$2+$O$2*A9+$P$2*A9^2+$Q$2*A9^3+$R$2*A9^4+$S$2*A9^5+$T$2*A9^6</f>
        <v>0.25143508343981208</v>
      </c>
      <c r="F9" s="19"/>
      <c r="G9" s="33"/>
      <c r="H9" s="54"/>
    </row>
    <row r="10" spans="1:20">
      <c r="A10" s="22">
        <f>A12/2</f>
        <v>415</v>
      </c>
      <c r="B10" s="28">
        <f t="shared" ref="B10:B24" si="1">$G$2+$H$2*A10+$I$2*A10^2+$J$2*A10^3+$K$2*A10^4+$L$2*A10^5+$M$2*A10^6</f>
        <v>33.509887463334579</v>
      </c>
      <c r="C10" s="19"/>
      <c r="D10" s="27"/>
      <c r="E10" s="28">
        <f t="shared" si="0"/>
        <v>0.28519068516310409</v>
      </c>
      <c r="F10" s="19"/>
      <c r="G10" s="33"/>
      <c r="H10" s="54"/>
    </row>
    <row r="11" spans="1:20" ht="15" thickBot="1">
      <c r="A11" s="22">
        <f>A10+(A12-A10)/2</f>
        <v>622.5</v>
      </c>
      <c r="B11" s="28">
        <f t="shared" si="1"/>
        <v>32.928056309113408</v>
      </c>
      <c r="C11" s="19"/>
      <c r="D11" s="27"/>
      <c r="E11" s="28">
        <f t="shared" si="0"/>
        <v>0.31367729836658798</v>
      </c>
      <c r="F11" s="19"/>
      <c r="G11" s="33"/>
      <c r="H11" s="54"/>
    </row>
    <row r="12" spans="1:20" s="16" customFormat="1">
      <c r="A12" s="23">
        <f>ROUND(D2,0)</f>
        <v>830</v>
      </c>
      <c r="B12" s="29">
        <f t="shared" si="1"/>
        <v>32.28374466465516</v>
      </c>
      <c r="C12" s="43"/>
      <c r="D12" s="44"/>
      <c r="E12" s="29">
        <f t="shared" si="0"/>
        <v>0.34526489642921149</v>
      </c>
      <c r="F12" s="43"/>
      <c r="G12" s="45"/>
      <c r="H12" s="50">
        <f>ROUND(A12*B12*100/(E12*136000),1)</f>
        <v>57.1</v>
      </c>
    </row>
    <row r="13" spans="1:20">
      <c r="A13" s="22">
        <f>A12+(A14-A12)/2</f>
        <v>935</v>
      </c>
      <c r="B13" s="28">
        <f t="shared" si="1"/>
        <v>31.862872975214287</v>
      </c>
      <c r="C13" s="19"/>
      <c r="D13" s="27"/>
      <c r="E13" s="28">
        <f t="shared" si="0"/>
        <v>0.36287825264354051</v>
      </c>
      <c r="F13" s="19"/>
      <c r="G13" s="33"/>
      <c r="H13" s="22">
        <f t="shared" ref="H13:H20" si="2">ROUND(A13*B13*100/(E13*136000),1)</f>
        <v>60.4</v>
      </c>
    </row>
    <row r="14" spans="1:20">
      <c r="A14" s="22">
        <f>A12+(A16-A12)/2</f>
        <v>1040</v>
      </c>
      <c r="B14" s="28">
        <f t="shared" si="1"/>
        <v>31.293436252162053</v>
      </c>
      <c r="C14" s="19"/>
      <c r="D14" s="27"/>
      <c r="E14" s="28">
        <f t="shared" si="0"/>
        <v>0.38108684151226352</v>
      </c>
      <c r="F14" s="19"/>
      <c r="G14" s="33"/>
      <c r="H14" s="22">
        <f t="shared" si="2"/>
        <v>62.8</v>
      </c>
    </row>
    <row r="15" spans="1:20">
      <c r="A15" s="22">
        <f>A14+(A16-A14)/2</f>
        <v>1145</v>
      </c>
      <c r="B15" s="28">
        <f t="shared" si="1"/>
        <v>30.496595189437574</v>
      </c>
      <c r="C15" s="19"/>
      <c r="D15" s="27"/>
      <c r="E15" s="28">
        <f t="shared" si="0"/>
        <v>0.3992045053103262</v>
      </c>
      <c r="F15" s="19"/>
      <c r="G15" s="33"/>
      <c r="H15" s="22">
        <f t="shared" si="2"/>
        <v>64.3</v>
      </c>
    </row>
    <row r="16" spans="1:20" s="16" customFormat="1">
      <c r="A16" s="23">
        <f>ROUND(E2,0)</f>
        <v>1250</v>
      </c>
      <c r="B16" s="29">
        <f t="shared" si="1"/>
        <v>29.39161342773437</v>
      </c>
      <c r="C16" s="43"/>
      <c r="D16" s="44"/>
      <c r="E16" s="29">
        <f t="shared" si="0"/>
        <v>0.41640593994140618</v>
      </c>
      <c r="F16" s="43"/>
      <c r="G16" s="45"/>
      <c r="H16" s="51">
        <f t="shared" si="2"/>
        <v>64.900000000000006</v>
      </c>
    </row>
    <row r="17" spans="1:8">
      <c r="A17" s="22">
        <f>A16+(A18-A16)/2</f>
        <v>1345.75</v>
      </c>
      <c r="B17" s="28">
        <f t="shared" si="1"/>
        <v>28.052291580201313</v>
      </c>
      <c r="C17" s="19"/>
      <c r="D17" s="27"/>
      <c r="E17" s="28">
        <f t="shared" si="0"/>
        <v>0.43055422998089343</v>
      </c>
      <c r="F17" s="19"/>
      <c r="G17" s="33"/>
      <c r="H17" s="22">
        <f t="shared" si="2"/>
        <v>64.5</v>
      </c>
    </row>
    <row r="18" spans="1:8">
      <c r="A18" s="22">
        <f>A16+(A20-A16)/2</f>
        <v>1441.5</v>
      </c>
      <c r="B18" s="28">
        <f t="shared" si="1"/>
        <v>26.349029319979046</v>
      </c>
      <c r="C18" s="19"/>
      <c r="D18" s="27"/>
      <c r="E18" s="28">
        <f t="shared" si="0"/>
        <v>0.44258113232459267</v>
      </c>
      <c r="F18" s="19"/>
      <c r="G18" s="33"/>
      <c r="H18" s="22">
        <f t="shared" si="2"/>
        <v>63.1</v>
      </c>
    </row>
    <row r="19" spans="1:8">
      <c r="A19" s="22">
        <f>A18+(A20-A18)/2</f>
        <v>1537.25</v>
      </c>
      <c r="B19" s="28">
        <f t="shared" si="1"/>
        <v>24.251618083467058</v>
      </c>
      <c r="C19" s="19"/>
      <c r="D19" s="27"/>
      <c r="E19" s="28">
        <f t="shared" si="0"/>
        <v>0.45194164581655483</v>
      </c>
      <c r="F19" s="19"/>
      <c r="G19" s="33"/>
      <c r="H19" s="22">
        <f t="shared" si="2"/>
        <v>60.7</v>
      </c>
    </row>
    <row r="20" spans="1:8" s="16" customFormat="1" ht="15" thickBot="1">
      <c r="A20" s="23">
        <f>ROUND(F2,0)</f>
        <v>1633</v>
      </c>
      <c r="B20" s="29">
        <f t="shared" si="1"/>
        <v>21.750714680718737</v>
      </c>
      <c r="C20" s="43"/>
      <c r="D20" s="44"/>
      <c r="E20" s="29">
        <f t="shared" si="0"/>
        <v>0.45823654045359974</v>
      </c>
      <c r="F20" s="43"/>
      <c r="G20" s="45"/>
      <c r="H20" s="52">
        <f t="shared" si="2"/>
        <v>57</v>
      </c>
    </row>
    <row r="21" spans="1:8">
      <c r="A21" s="22">
        <f>A20+(A22-A20)/2</f>
        <v>1789.75</v>
      </c>
      <c r="B21" s="28">
        <f t="shared" si="1"/>
        <v>16.842528544783889</v>
      </c>
      <c r="C21" s="19"/>
      <c r="D21" s="27"/>
      <c r="E21" s="28">
        <f t="shared" si="0"/>
        <v>0.46151933695479874</v>
      </c>
      <c r="F21" s="19"/>
      <c r="G21" s="33"/>
      <c r="H21" s="54"/>
    </row>
    <row r="22" spans="1:8">
      <c r="A22" s="22">
        <f>A20+(A24-A20)/2</f>
        <v>1946.5</v>
      </c>
      <c r="B22" s="28">
        <f t="shared" si="1"/>
        <v>11.175226518833625</v>
      </c>
      <c r="C22" s="19"/>
      <c r="D22" s="27"/>
      <c r="E22" s="28">
        <f t="shared" si="0"/>
        <v>0.45691811521081682</v>
      </c>
      <c r="F22" s="19"/>
      <c r="G22" s="33"/>
      <c r="H22" s="54"/>
    </row>
    <row r="23" spans="1:8">
      <c r="A23" s="22">
        <f>A22+(A24-A22)/2</f>
        <v>2103.25</v>
      </c>
      <c r="B23" s="28">
        <f t="shared" si="1"/>
        <v>5.3022340748057104</v>
      </c>
      <c r="C23" s="19"/>
      <c r="D23" s="27"/>
      <c r="E23" s="28">
        <f t="shared" si="0"/>
        <v>0.44774596076312889</v>
      </c>
      <c r="F23" s="19"/>
      <c r="G23" s="33"/>
      <c r="H23" s="54"/>
    </row>
    <row r="24" spans="1:8" ht="15" thickBot="1">
      <c r="A24" s="24">
        <v>2260</v>
      </c>
      <c r="B24" s="30">
        <f t="shared" si="1"/>
        <v>0.12719126370274125</v>
      </c>
      <c r="C24" s="31"/>
      <c r="D24" s="32"/>
      <c r="E24" s="30">
        <f t="shared" si="0"/>
        <v>0.44054912018102499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72"/>
  <sheetViews>
    <sheetView zoomScaleNormal="100" workbookViewId="0">
      <pane xSplit="1" ySplit="5" topLeftCell="T22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4.4"/>
  <cols>
    <col min="2" max="2" width="12.5546875" bestFit="1" customWidth="1"/>
    <col min="4" max="4" width="10" bestFit="1" customWidth="1"/>
    <col min="8" max="8" width="13.44140625" bestFit="1" customWidth="1"/>
    <col min="10" max="10" width="15.109375" bestFit="1" customWidth="1"/>
    <col min="11" max="11" width="12.5546875" bestFit="1" customWidth="1"/>
    <col min="12" max="16" width="12.88671875" bestFit="1" customWidth="1"/>
    <col min="17" max="17" width="12.5546875" bestFit="1" customWidth="1"/>
    <col min="18" max="22" width="12.88671875" bestFit="1" customWidth="1"/>
    <col min="23" max="23" width="9.33203125" bestFit="1" customWidth="1"/>
    <col min="24" max="24" width="14.5546875" bestFit="1" customWidth="1"/>
    <col min="25" max="25" width="10.44140625" bestFit="1" customWidth="1"/>
  </cols>
  <sheetData>
    <row r="2" spans="1:35" s="140" customFormat="1" ht="36.75" customHeight="1">
      <c r="A2" s="138"/>
      <c r="B2" s="740" t="s">
        <v>293</v>
      </c>
      <c r="C2" s="740"/>
      <c r="D2" s="740"/>
      <c r="E2" s="740"/>
      <c r="F2" s="740"/>
      <c r="G2" s="740"/>
      <c r="H2" s="740"/>
      <c r="I2" s="740"/>
      <c r="J2" s="740"/>
      <c r="K2" s="741" t="s">
        <v>294</v>
      </c>
      <c r="L2" s="742"/>
      <c r="M2" s="742"/>
      <c r="N2" s="742"/>
      <c r="O2" s="742"/>
      <c r="P2" s="742"/>
      <c r="Q2" s="743" t="s">
        <v>295</v>
      </c>
      <c r="R2" s="744"/>
      <c r="S2" s="744"/>
      <c r="T2" s="744"/>
      <c r="U2" s="744"/>
      <c r="V2" s="744"/>
      <c r="W2" s="745" t="s">
        <v>296</v>
      </c>
      <c r="X2" s="745"/>
      <c r="Y2" s="745"/>
      <c r="Z2" s="746" t="s">
        <v>297</v>
      </c>
      <c r="AA2" s="746"/>
      <c r="AB2" s="747"/>
      <c r="AC2" s="745" t="s">
        <v>268</v>
      </c>
      <c r="AD2" s="745"/>
      <c r="AE2" s="745"/>
      <c r="AF2" s="745"/>
      <c r="AG2" s="139"/>
      <c r="AH2" s="739" t="s">
        <v>298</v>
      </c>
      <c r="AI2" s="739"/>
    </row>
    <row r="3" spans="1:35" s="152" customFormat="1" ht="21" customHeight="1">
      <c r="A3" s="141"/>
      <c r="B3" s="142" t="s">
        <v>92</v>
      </c>
      <c r="C3" s="142" t="s">
        <v>93</v>
      </c>
      <c r="D3" s="142" t="s">
        <v>299</v>
      </c>
      <c r="E3" s="143" t="s">
        <v>300</v>
      </c>
      <c r="F3" s="143" t="s">
        <v>301</v>
      </c>
      <c r="G3" s="143" t="s">
        <v>302</v>
      </c>
      <c r="H3" s="144" t="s">
        <v>303</v>
      </c>
      <c r="I3" s="145" t="s">
        <v>304</v>
      </c>
      <c r="J3" s="143" t="s">
        <v>305</v>
      </c>
      <c r="K3" s="146" t="s">
        <v>306</v>
      </c>
      <c r="L3" s="147" t="s">
        <v>98</v>
      </c>
      <c r="M3" s="147" t="s">
        <v>99</v>
      </c>
      <c r="N3" s="147" t="s">
        <v>100</v>
      </c>
      <c r="O3" s="147" t="s">
        <v>101</v>
      </c>
      <c r="P3" s="147" t="s">
        <v>102</v>
      </c>
      <c r="Q3" s="147" t="s">
        <v>307</v>
      </c>
      <c r="R3" s="147" t="s">
        <v>308</v>
      </c>
      <c r="S3" s="147" t="s">
        <v>309</v>
      </c>
      <c r="T3" s="147" t="s">
        <v>310</v>
      </c>
      <c r="U3" s="147" t="s">
        <v>311</v>
      </c>
      <c r="V3" s="147" t="s">
        <v>312</v>
      </c>
      <c r="W3" s="148" t="s">
        <v>258</v>
      </c>
      <c r="X3" s="149" t="s">
        <v>259</v>
      </c>
      <c r="Y3" s="149" t="s">
        <v>260</v>
      </c>
      <c r="Z3" s="150" t="s">
        <v>264</v>
      </c>
      <c r="AA3" s="150" t="s">
        <v>265</v>
      </c>
      <c r="AB3" s="150" t="s">
        <v>266</v>
      </c>
      <c r="AC3" s="149" t="s">
        <v>269</v>
      </c>
      <c r="AD3" s="149" t="s">
        <v>270</v>
      </c>
      <c r="AE3" s="149" t="s">
        <v>271</v>
      </c>
      <c r="AF3" s="149" t="s">
        <v>272</v>
      </c>
      <c r="AG3" s="150" t="s">
        <v>313</v>
      </c>
      <c r="AH3" s="151" t="s">
        <v>314</v>
      </c>
      <c r="AI3" s="151" t="s">
        <v>315</v>
      </c>
    </row>
    <row r="4" spans="1:35" s="156" customFormat="1" ht="17.25" customHeight="1">
      <c r="A4" t="s">
        <v>317</v>
      </c>
      <c r="B4" s="153"/>
      <c r="C4" s="153"/>
      <c r="D4" s="153"/>
      <c r="E4" t="s">
        <v>318</v>
      </c>
      <c r="F4" t="s">
        <v>318</v>
      </c>
      <c r="G4" t="s">
        <v>318</v>
      </c>
      <c r="H4" t="s">
        <v>316</v>
      </c>
      <c r="I4" t="s">
        <v>66</v>
      </c>
      <c r="J4" t="s">
        <v>318</v>
      </c>
      <c r="K4" s="154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t="s">
        <v>261</v>
      </c>
      <c r="X4" t="s">
        <v>262</v>
      </c>
      <c r="Y4" t="s">
        <v>262</v>
      </c>
      <c r="Z4" t="s">
        <v>261</v>
      </c>
      <c r="AA4" t="s">
        <v>68</v>
      </c>
      <c r="AB4" t="s">
        <v>68</v>
      </c>
      <c r="AC4"/>
      <c r="AD4"/>
      <c r="AE4"/>
      <c r="AF4" t="s">
        <v>273</v>
      </c>
      <c r="AG4"/>
      <c r="AH4" t="s">
        <v>318</v>
      </c>
      <c r="AI4" t="s">
        <v>318</v>
      </c>
    </row>
    <row r="5" spans="1:35" ht="15" thickBot="1"/>
    <row r="6" spans="1:35">
      <c r="B6" s="161" t="s">
        <v>110</v>
      </c>
      <c r="C6" s="70">
        <v>338</v>
      </c>
      <c r="D6" s="162" t="s">
        <v>135</v>
      </c>
      <c r="E6" s="70">
        <v>340</v>
      </c>
      <c r="F6" s="70">
        <v>550</v>
      </c>
      <c r="G6" s="70">
        <v>700</v>
      </c>
      <c r="H6" s="163">
        <v>0.48199999999999998</v>
      </c>
      <c r="I6" s="163">
        <v>23.5</v>
      </c>
      <c r="J6" s="164">
        <v>860</v>
      </c>
      <c r="K6" s="171">
        <v>22.656300000000002</v>
      </c>
      <c r="L6" s="72">
        <v>2.2123299999999999E-2</v>
      </c>
      <c r="M6" s="72">
        <v>-1.81857E-4</v>
      </c>
      <c r="N6" s="72">
        <v>4.9896700000000005E-7</v>
      </c>
      <c r="O6" s="72">
        <v>-6.6674499999999996E-10</v>
      </c>
      <c r="P6" s="73">
        <v>2.9890200000000001E-13</v>
      </c>
      <c r="Q6" s="171">
        <v>0.12247</v>
      </c>
      <c r="R6" s="72">
        <v>2.6823299999999999E-4</v>
      </c>
      <c r="S6" s="72">
        <v>-3.0176799999999998E-6</v>
      </c>
      <c r="T6" s="72">
        <v>1.10001E-8</v>
      </c>
      <c r="U6" s="72">
        <v>-1.54386E-11</v>
      </c>
      <c r="V6" s="73">
        <v>7.2907500000000004E-15</v>
      </c>
      <c r="W6" s="102">
        <v>3.38</v>
      </c>
      <c r="X6" s="121">
        <v>5000</v>
      </c>
      <c r="Y6" s="105"/>
      <c r="Z6" s="126">
        <v>0.625</v>
      </c>
      <c r="AA6" s="70">
        <v>94</v>
      </c>
      <c r="AB6" s="87">
        <v>150</v>
      </c>
      <c r="AC6" s="110">
        <v>17</v>
      </c>
      <c r="AD6" s="111">
        <v>286</v>
      </c>
      <c r="AE6" s="111">
        <v>1</v>
      </c>
      <c r="AF6" s="215">
        <v>2.948108</v>
      </c>
    </row>
    <row r="7" spans="1:35">
      <c r="B7" s="165" t="s">
        <v>110</v>
      </c>
      <c r="C7" s="11">
        <v>338</v>
      </c>
      <c r="D7" s="157" t="s">
        <v>211</v>
      </c>
      <c r="E7" s="11">
        <f>E6</f>
        <v>340</v>
      </c>
      <c r="F7" s="11">
        <f>F6</f>
        <v>550</v>
      </c>
      <c r="G7" s="11">
        <f>G6</f>
        <v>700</v>
      </c>
      <c r="H7" s="78">
        <v>0.48199999999999998</v>
      </c>
      <c r="I7" s="78">
        <v>23.5</v>
      </c>
      <c r="J7" s="92">
        <v>860</v>
      </c>
      <c r="K7" s="172">
        <v>22.656300000000002</v>
      </c>
      <c r="L7" s="69">
        <v>2.2123299999999999E-2</v>
      </c>
      <c r="M7" s="69">
        <v>-1.81857E-4</v>
      </c>
      <c r="N7" s="69">
        <v>4.9896700000000005E-7</v>
      </c>
      <c r="O7" s="69">
        <v>-6.6674499999999996E-10</v>
      </c>
      <c r="P7" s="173">
        <v>2.9890200000000001E-13</v>
      </c>
      <c r="Q7" s="172">
        <v>0.12247</v>
      </c>
      <c r="R7" s="69">
        <v>2.6823299999999999E-4</v>
      </c>
      <c r="S7" s="69">
        <v>-3.0176799999999998E-6</v>
      </c>
      <c r="T7" s="69">
        <v>1.10001E-8</v>
      </c>
      <c r="U7" s="69">
        <v>-1.54386E-11</v>
      </c>
      <c r="V7" s="173">
        <v>7.2907500000000004E-15</v>
      </c>
      <c r="W7" s="103">
        <v>3.38</v>
      </c>
      <c r="X7" s="122">
        <v>5000</v>
      </c>
      <c r="Y7" s="106"/>
      <c r="Z7" s="127">
        <v>0.625</v>
      </c>
      <c r="AA7" s="11">
        <v>94</v>
      </c>
      <c r="AB7" s="88">
        <v>150</v>
      </c>
      <c r="AC7" s="112">
        <v>16</v>
      </c>
      <c r="AD7" s="109">
        <v>285</v>
      </c>
      <c r="AE7" s="109">
        <v>1</v>
      </c>
      <c r="AF7" s="211">
        <v>24.729410000000001</v>
      </c>
    </row>
    <row r="8" spans="1:35">
      <c r="B8" s="165" t="s">
        <v>110</v>
      </c>
      <c r="C8" s="11">
        <v>338</v>
      </c>
      <c r="D8" s="157" t="s">
        <v>136</v>
      </c>
      <c r="E8" s="11">
        <v>440</v>
      </c>
      <c r="F8" s="11">
        <v>660</v>
      </c>
      <c r="G8" s="11">
        <v>820</v>
      </c>
      <c r="H8" s="78">
        <v>0.57299999999999995</v>
      </c>
      <c r="I8" s="78">
        <v>26.4</v>
      </c>
      <c r="J8" s="166">
        <v>1060</v>
      </c>
      <c r="K8" s="172">
        <v>26.359719999999999</v>
      </c>
      <c r="L8" s="69">
        <v>-1.385491E-3</v>
      </c>
      <c r="M8" s="69">
        <v>-6.7144380000000006E-5</v>
      </c>
      <c r="N8" s="69">
        <v>1.800666E-7</v>
      </c>
      <c r="O8" s="69">
        <v>-2.1111009999999999E-10</v>
      </c>
      <c r="P8" s="173">
        <v>7.6884049999999999E-14</v>
      </c>
      <c r="Q8" s="172">
        <v>0.1031126</v>
      </c>
      <c r="R8" s="69">
        <v>1.9900699999999998E-6</v>
      </c>
      <c r="S8" s="69">
        <v>4.1767520000000002E-7</v>
      </c>
      <c r="T8" s="69">
        <v>-7.2161329999999997E-10</v>
      </c>
      <c r="U8" s="69">
        <v>4.1093339999999999E-13</v>
      </c>
      <c r="V8" s="173">
        <v>-6.730851E-17</v>
      </c>
      <c r="W8" s="103">
        <v>3.38</v>
      </c>
      <c r="X8" s="122">
        <v>5000</v>
      </c>
      <c r="Y8" s="106"/>
      <c r="Z8" s="127">
        <v>0.6875</v>
      </c>
      <c r="AA8" s="11">
        <v>125</v>
      </c>
      <c r="AB8" s="88">
        <v>200</v>
      </c>
      <c r="AC8" s="112">
        <v>10</v>
      </c>
      <c r="AD8" s="109">
        <v>176</v>
      </c>
      <c r="AE8" s="109">
        <v>1</v>
      </c>
      <c r="AF8" s="211">
        <v>2.948108</v>
      </c>
    </row>
    <row r="9" spans="1:35">
      <c r="B9" s="165" t="s">
        <v>110</v>
      </c>
      <c r="C9" s="11">
        <v>338</v>
      </c>
      <c r="D9" s="157" t="s">
        <v>212</v>
      </c>
      <c r="E9" s="11">
        <f>E8</f>
        <v>440</v>
      </c>
      <c r="F9" s="11">
        <f>F8</f>
        <v>660</v>
      </c>
      <c r="G9" s="11">
        <f>G8</f>
        <v>820</v>
      </c>
      <c r="H9" s="78">
        <v>0.57299999999999995</v>
      </c>
      <c r="I9" s="78">
        <v>26.4</v>
      </c>
      <c r="J9" s="166">
        <v>1060</v>
      </c>
      <c r="K9" s="172">
        <v>26.359719999999999</v>
      </c>
      <c r="L9" s="69">
        <v>-1.385491E-3</v>
      </c>
      <c r="M9" s="69">
        <v>-6.7144380000000006E-5</v>
      </c>
      <c r="N9" s="69">
        <v>1.800666E-7</v>
      </c>
      <c r="O9" s="69">
        <v>-2.1111009999999999E-10</v>
      </c>
      <c r="P9" s="173">
        <v>7.6884049999999999E-14</v>
      </c>
      <c r="Q9" s="172">
        <v>0.1031126</v>
      </c>
      <c r="R9" s="69">
        <v>1.9900699999999998E-6</v>
      </c>
      <c r="S9" s="69">
        <v>4.1767520000000002E-7</v>
      </c>
      <c r="T9" s="69">
        <v>-7.2161329999999997E-10</v>
      </c>
      <c r="U9" s="69">
        <v>4.1093339999999999E-13</v>
      </c>
      <c r="V9" s="173">
        <v>-6.730851E-17</v>
      </c>
      <c r="W9" s="103">
        <v>3.38</v>
      </c>
      <c r="X9" s="122">
        <v>5000</v>
      </c>
      <c r="Y9" s="106"/>
      <c r="Z9" s="127">
        <v>0.6875</v>
      </c>
      <c r="AA9" s="11">
        <v>125</v>
      </c>
      <c r="AB9" s="88">
        <v>200</v>
      </c>
      <c r="AC9" s="112">
        <v>9</v>
      </c>
      <c r="AD9" s="109">
        <v>175</v>
      </c>
      <c r="AE9" s="109">
        <v>1</v>
      </c>
      <c r="AF9" s="211">
        <v>24.729410000000001</v>
      </c>
    </row>
    <row r="10" spans="1:35">
      <c r="B10" s="165" t="s">
        <v>110</v>
      </c>
      <c r="C10" s="11">
        <v>338</v>
      </c>
      <c r="D10" s="157" t="s">
        <v>137</v>
      </c>
      <c r="E10" s="11">
        <v>660</v>
      </c>
      <c r="F10" s="11">
        <v>950</v>
      </c>
      <c r="G10" s="11">
        <v>1200</v>
      </c>
      <c r="H10" s="78">
        <v>0.52800000000000002</v>
      </c>
      <c r="I10" s="78">
        <v>21.7</v>
      </c>
      <c r="J10" s="166">
        <v>1500</v>
      </c>
      <c r="K10" s="172">
        <v>21.713439999999999</v>
      </c>
      <c r="L10" s="69">
        <v>-7.1732829999999999E-3</v>
      </c>
      <c r="M10" s="69">
        <v>4.1903700000000002E-6</v>
      </c>
      <c r="N10" s="69">
        <v>-5.9810489999999998E-9</v>
      </c>
      <c r="O10" s="69">
        <v>8.6394260000000008E-15</v>
      </c>
      <c r="P10" s="173">
        <v>-3.0266080000000001E-18</v>
      </c>
      <c r="Q10" s="172">
        <v>0.1194124</v>
      </c>
      <c r="R10" s="69">
        <v>1.547737E-4</v>
      </c>
      <c r="S10" s="69">
        <v>-1.0310640000000001E-7</v>
      </c>
      <c r="T10" s="69">
        <v>3.4099819999999998E-13</v>
      </c>
      <c r="U10" s="69">
        <v>9.3955250000000008E-15</v>
      </c>
      <c r="V10" s="173">
        <v>-2.6990660000000002E-18</v>
      </c>
      <c r="W10" s="103">
        <v>3.38</v>
      </c>
      <c r="X10" s="122">
        <v>5000</v>
      </c>
      <c r="Y10" s="106"/>
      <c r="Z10" s="127">
        <v>0.625</v>
      </c>
      <c r="AA10" s="11">
        <v>94</v>
      </c>
      <c r="AB10" s="88">
        <v>150</v>
      </c>
      <c r="AC10" s="112">
        <v>17</v>
      </c>
      <c r="AD10" s="109">
        <v>286</v>
      </c>
      <c r="AE10" s="109">
        <v>1</v>
      </c>
      <c r="AF10" s="211">
        <v>2.722664</v>
      </c>
    </row>
    <row r="11" spans="1:35">
      <c r="B11" s="165" t="s">
        <v>110</v>
      </c>
      <c r="C11" s="11">
        <v>338</v>
      </c>
      <c r="D11" s="157" t="s">
        <v>213</v>
      </c>
      <c r="E11" s="11">
        <f>E10</f>
        <v>660</v>
      </c>
      <c r="F11" s="11">
        <f>F10</f>
        <v>950</v>
      </c>
      <c r="G11" s="11">
        <f>G10</f>
        <v>1200</v>
      </c>
      <c r="H11" s="78">
        <v>0.52800000000000002</v>
      </c>
      <c r="I11" s="78">
        <v>21.7</v>
      </c>
      <c r="J11" s="166">
        <v>1500</v>
      </c>
      <c r="K11" s="172">
        <v>21.713439999999999</v>
      </c>
      <c r="L11" s="69">
        <v>-7.1732829999999999E-3</v>
      </c>
      <c r="M11" s="69">
        <v>4.1903700000000002E-6</v>
      </c>
      <c r="N11" s="69">
        <v>-5.9810489999999998E-9</v>
      </c>
      <c r="O11" s="69">
        <v>8.6394260000000008E-15</v>
      </c>
      <c r="P11" s="173">
        <v>-3.0266080000000001E-18</v>
      </c>
      <c r="Q11" s="172">
        <v>0.1194124</v>
      </c>
      <c r="R11" s="69">
        <v>1.547737E-4</v>
      </c>
      <c r="S11" s="69">
        <v>-1.0310640000000001E-7</v>
      </c>
      <c r="T11" s="69">
        <v>3.4099819999999998E-13</v>
      </c>
      <c r="U11" s="69">
        <v>9.3955250000000008E-15</v>
      </c>
      <c r="V11" s="173">
        <v>-2.6990660000000002E-18</v>
      </c>
      <c r="W11" s="103">
        <v>3.38</v>
      </c>
      <c r="X11" s="122">
        <v>5000</v>
      </c>
      <c r="Y11" s="106"/>
      <c r="Z11" s="127">
        <v>0.625</v>
      </c>
      <c r="AA11" s="11">
        <v>94</v>
      </c>
      <c r="AB11" s="88">
        <v>150</v>
      </c>
      <c r="AC11" s="112">
        <v>16</v>
      </c>
      <c r="AD11" s="109">
        <v>285</v>
      </c>
      <c r="AE11" s="109">
        <v>1</v>
      </c>
      <c r="AF11" s="211">
        <v>28.2454</v>
      </c>
    </row>
    <row r="12" spans="1:35">
      <c r="B12" s="165" t="s">
        <v>110</v>
      </c>
      <c r="C12" s="11">
        <v>338</v>
      </c>
      <c r="D12" s="157" t="s">
        <v>138</v>
      </c>
      <c r="E12" s="11">
        <v>750</v>
      </c>
      <c r="F12" s="11">
        <v>1150</v>
      </c>
      <c r="G12" s="11">
        <v>1450</v>
      </c>
      <c r="H12" s="78">
        <v>0.55100000000000005</v>
      </c>
      <c r="I12" s="78">
        <v>22.2</v>
      </c>
      <c r="J12" s="166">
        <v>1900</v>
      </c>
      <c r="K12" s="172">
        <v>22.188690000000001</v>
      </c>
      <c r="L12" s="69">
        <v>-1.800564E-4</v>
      </c>
      <c r="M12" s="69">
        <v>-1.233471E-5</v>
      </c>
      <c r="N12" s="69">
        <v>1.6743899999999999E-8</v>
      </c>
      <c r="O12" s="69">
        <v>-1.1780529999999999E-11</v>
      </c>
      <c r="P12" s="173">
        <v>2.506787E-15</v>
      </c>
      <c r="Q12" s="172">
        <v>0.13204769999999999</v>
      </c>
      <c r="R12" s="69">
        <v>1.3565380000000001E-4</v>
      </c>
      <c r="S12" s="69">
        <v>2.304462E-8</v>
      </c>
      <c r="T12" s="69">
        <v>-1.045641E-10</v>
      </c>
      <c r="U12" s="69">
        <v>5.7581050000000006E-14</v>
      </c>
      <c r="V12" s="173">
        <v>-1.0485229999999999E-17</v>
      </c>
      <c r="W12" s="103">
        <v>3.38</v>
      </c>
      <c r="X12" s="122">
        <v>5000</v>
      </c>
      <c r="Y12" s="106"/>
      <c r="Z12" s="127">
        <v>0.625</v>
      </c>
      <c r="AA12" s="11">
        <v>94</v>
      </c>
      <c r="AB12" s="88">
        <v>150</v>
      </c>
      <c r="AC12" s="112">
        <v>14</v>
      </c>
      <c r="AD12" s="109">
        <v>236</v>
      </c>
      <c r="AE12" s="109">
        <v>1</v>
      </c>
      <c r="AF12" s="211">
        <v>2.9220989999999998</v>
      </c>
    </row>
    <row r="13" spans="1:35">
      <c r="B13" s="165" t="s">
        <v>110</v>
      </c>
      <c r="C13" s="11">
        <v>338</v>
      </c>
      <c r="D13" s="157" t="s">
        <v>214</v>
      </c>
      <c r="E13" s="11">
        <f>E12</f>
        <v>750</v>
      </c>
      <c r="F13" s="11">
        <f>F12</f>
        <v>1150</v>
      </c>
      <c r="G13" s="11">
        <f>G12</f>
        <v>1450</v>
      </c>
      <c r="H13" s="78">
        <v>0.55100000000000005</v>
      </c>
      <c r="I13" s="78">
        <v>22.2</v>
      </c>
      <c r="J13" s="166">
        <v>1900</v>
      </c>
      <c r="K13" s="172">
        <v>22.188690000000001</v>
      </c>
      <c r="L13" s="69">
        <v>-1.800564E-4</v>
      </c>
      <c r="M13" s="69">
        <v>-1.233471E-5</v>
      </c>
      <c r="N13" s="69">
        <v>1.6743899999999999E-8</v>
      </c>
      <c r="O13" s="69">
        <v>-1.1780529999999999E-11</v>
      </c>
      <c r="P13" s="173">
        <v>2.506787E-15</v>
      </c>
      <c r="Q13" s="172">
        <v>0.13204769999999999</v>
      </c>
      <c r="R13" s="69">
        <v>1.3565380000000001E-4</v>
      </c>
      <c r="S13" s="69">
        <v>2.304462E-8</v>
      </c>
      <c r="T13" s="69">
        <v>-1.045641E-10</v>
      </c>
      <c r="U13" s="69">
        <v>5.7581050000000006E-14</v>
      </c>
      <c r="V13" s="173">
        <v>-1.0485229999999999E-17</v>
      </c>
      <c r="W13" s="103">
        <v>3.38</v>
      </c>
      <c r="X13" s="122">
        <v>5000</v>
      </c>
      <c r="Y13" s="106"/>
      <c r="Z13" s="127">
        <v>0.625</v>
      </c>
      <c r="AA13" s="11">
        <v>94</v>
      </c>
      <c r="AB13" s="88">
        <v>150</v>
      </c>
      <c r="AC13" s="112">
        <v>13</v>
      </c>
      <c r="AD13" s="109">
        <v>235</v>
      </c>
      <c r="AE13" s="109">
        <v>1</v>
      </c>
      <c r="AF13" s="211">
        <v>28.2454</v>
      </c>
    </row>
    <row r="14" spans="1:35">
      <c r="B14" s="165" t="s">
        <v>110</v>
      </c>
      <c r="C14" s="11">
        <v>338</v>
      </c>
      <c r="D14" s="157" t="s">
        <v>139</v>
      </c>
      <c r="E14" s="11">
        <v>800</v>
      </c>
      <c r="F14" s="11">
        <v>1450</v>
      </c>
      <c r="G14" s="11">
        <v>2050</v>
      </c>
      <c r="H14" s="78">
        <v>0.46500000000000002</v>
      </c>
      <c r="I14" s="78">
        <v>20.8</v>
      </c>
      <c r="J14" s="166">
        <v>2800</v>
      </c>
      <c r="K14" s="172">
        <v>20.786300000000001</v>
      </c>
      <c r="L14" s="69">
        <v>-4.9246799999999999E-3</v>
      </c>
      <c r="M14" s="69">
        <v>9.4550500000000002E-7</v>
      </c>
      <c r="N14" s="69">
        <v>-1.3020700000000001E-10</v>
      </c>
      <c r="O14" s="69">
        <v>-3.2178499999999998E-13</v>
      </c>
      <c r="P14" s="173">
        <v>5.3532100000000002E-17</v>
      </c>
      <c r="Q14" s="172">
        <v>0.14604400000000001</v>
      </c>
      <c r="R14" s="69">
        <v>2.20628E-4</v>
      </c>
      <c r="S14" s="69">
        <v>-2.2443500000000001E-7</v>
      </c>
      <c r="T14" s="69">
        <v>2.1105000000000001E-10</v>
      </c>
      <c r="U14" s="69">
        <v>-8.9742100000000005E-14</v>
      </c>
      <c r="V14" s="173">
        <v>1.31194E-17</v>
      </c>
      <c r="W14" s="103">
        <v>3.38</v>
      </c>
      <c r="X14" s="122">
        <v>5000</v>
      </c>
      <c r="Y14" s="106"/>
      <c r="Z14" s="127">
        <v>0.6875</v>
      </c>
      <c r="AA14" s="11">
        <v>125</v>
      </c>
      <c r="AB14" s="88">
        <v>200</v>
      </c>
      <c r="AC14" s="112">
        <v>14</v>
      </c>
      <c r="AD14" s="109">
        <v>186</v>
      </c>
      <c r="AE14" s="109">
        <v>1</v>
      </c>
      <c r="AF14" s="211">
        <v>2.9220989999999998</v>
      </c>
    </row>
    <row r="15" spans="1:35">
      <c r="B15" s="165" t="s">
        <v>110</v>
      </c>
      <c r="C15" s="11">
        <v>338</v>
      </c>
      <c r="D15" s="157" t="s">
        <v>215</v>
      </c>
      <c r="E15" s="11">
        <f>E14</f>
        <v>800</v>
      </c>
      <c r="F15" s="11">
        <f>F14</f>
        <v>1450</v>
      </c>
      <c r="G15" s="11">
        <f>G14</f>
        <v>2050</v>
      </c>
      <c r="H15" s="78">
        <v>0.46500000000000002</v>
      </c>
      <c r="I15" s="78">
        <v>20.8</v>
      </c>
      <c r="J15" s="166">
        <v>2800</v>
      </c>
      <c r="K15" s="172">
        <v>20.786300000000001</v>
      </c>
      <c r="L15" s="69">
        <v>-4.9246799999999999E-3</v>
      </c>
      <c r="M15" s="69">
        <v>9.4550500000000002E-7</v>
      </c>
      <c r="N15" s="69">
        <v>-1.3020700000000001E-10</v>
      </c>
      <c r="O15" s="69">
        <v>-3.2178499999999998E-13</v>
      </c>
      <c r="P15" s="173">
        <v>5.3532100000000002E-17</v>
      </c>
      <c r="Q15" s="172">
        <v>0.14604400000000001</v>
      </c>
      <c r="R15" s="69">
        <v>2.20628E-4</v>
      </c>
      <c r="S15" s="69">
        <v>-2.2443500000000001E-7</v>
      </c>
      <c r="T15" s="69">
        <v>2.1105000000000001E-10</v>
      </c>
      <c r="U15" s="69">
        <v>-8.9742100000000005E-14</v>
      </c>
      <c r="V15" s="173">
        <v>1.31194E-17</v>
      </c>
      <c r="W15" s="103">
        <v>3.38</v>
      </c>
      <c r="X15" s="122">
        <v>5000</v>
      </c>
      <c r="Y15" s="106"/>
      <c r="Z15" s="127">
        <v>0.6875</v>
      </c>
      <c r="AA15" s="11">
        <v>125</v>
      </c>
      <c r="AB15" s="88">
        <v>200</v>
      </c>
      <c r="AC15" s="112">
        <v>13</v>
      </c>
      <c r="AD15" s="109">
        <v>185</v>
      </c>
      <c r="AE15" s="109">
        <v>1</v>
      </c>
      <c r="AF15" s="211">
        <v>28.2454</v>
      </c>
    </row>
    <row r="16" spans="1:35">
      <c r="B16" s="165" t="s">
        <v>110</v>
      </c>
      <c r="C16" s="11">
        <v>338</v>
      </c>
      <c r="D16" s="157" t="s">
        <v>140</v>
      </c>
      <c r="E16" s="11">
        <v>1200</v>
      </c>
      <c r="F16" s="11">
        <v>1800</v>
      </c>
      <c r="G16" s="11">
        <v>2250</v>
      </c>
      <c r="H16" s="158">
        <v>0.56999999999999995</v>
      </c>
      <c r="I16" s="78">
        <v>20.2</v>
      </c>
      <c r="J16" s="166">
        <v>2800</v>
      </c>
      <c r="K16" s="172">
        <v>20.22138</v>
      </c>
      <c r="L16" s="69">
        <v>2.2391020000000002E-3</v>
      </c>
      <c r="M16" s="69">
        <v>-1.3020849999999999E-5</v>
      </c>
      <c r="N16" s="69">
        <v>9.2991299999999995E-9</v>
      </c>
      <c r="O16" s="69">
        <v>-2.8595210000000001E-12</v>
      </c>
      <c r="P16" s="173">
        <v>2.7740459999999999E-16</v>
      </c>
      <c r="Q16" s="172">
        <v>0.25501400000000002</v>
      </c>
      <c r="R16" s="69">
        <v>-3.3158570000000003E-5</v>
      </c>
      <c r="S16" s="69">
        <v>1.282311E-7</v>
      </c>
      <c r="T16" s="69">
        <v>-1.371553E-10</v>
      </c>
      <c r="U16" s="69">
        <v>6.1238769999999994E-14</v>
      </c>
      <c r="V16" s="173">
        <v>-9.8596840000000001E-18</v>
      </c>
      <c r="W16" s="103">
        <v>3.38</v>
      </c>
      <c r="X16" s="122">
        <v>5000</v>
      </c>
      <c r="Y16" s="106"/>
      <c r="Z16" s="127">
        <v>0.6875</v>
      </c>
      <c r="AA16" s="11">
        <v>125</v>
      </c>
      <c r="AB16" s="88">
        <v>200</v>
      </c>
      <c r="AC16" s="112">
        <v>7</v>
      </c>
      <c r="AD16" s="109">
        <v>114</v>
      </c>
      <c r="AE16" s="109">
        <v>1</v>
      </c>
      <c r="AF16" s="211">
        <v>2.7842319999999998</v>
      </c>
    </row>
    <row r="17" spans="2:32" ht="15" thickBot="1">
      <c r="B17" s="177" t="s">
        <v>110</v>
      </c>
      <c r="C17" s="100">
        <v>338</v>
      </c>
      <c r="D17" s="178" t="s">
        <v>216</v>
      </c>
      <c r="E17" s="100">
        <f>E16</f>
        <v>1200</v>
      </c>
      <c r="F17" s="100">
        <f>F16</f>
        <v>1800</v>
      </c>
      <c r="G17" s="100">
        <f>G16</f>
        <v>2250</v>
      </c>
      <c r="H17" s="179">
        <v>0.56999999999999995</v>
      </c>
      <c r="I17" s="180">
        <v>20.2</v>
      </c>
      <c r="J17" s="181">
        <v>2800</v>
      </c>
      <c r="K17" s="174">
        <v>20.22138</v>
      </c>
      <c r="L17" s="175">
        <v>2.2391020000000002E-3</v>
      </c>
      <c r="M17" s="175">
        <v>-1.3020849999999999E-5</v>
      </c>
      <c r="N17" s="175">
        <v>9.2991299999999995E-9</v>
      </c>
      <c r="O17" s="175">
        <v>-2.8595210000000001E-12</v>
      </c>
      <c r="P17" s="176">
        <v>2.7740459999999999E-16</v>
      </c>
      <c r="Q17" s="174">
        <v>0.25501400000000002</v>
      </c>
      <c r="R17" s="175">
        <v>-3.3158570000000003E-5</v>
      </c>
      <c r="S17" s="175">
        <v>1.282311E-7</v>
      </c>
      <c r="T17" s="175">
        <v>-1.371553E-10</v>
      </c>
      <c r="U17" s="175">
        <v>6.1238769999999994E-14</v>
      </c>
      <c r="V17" s="176">
        <v>-9.8596840000000001E-18</v>
      </c>
      <c r="W17" s="104">
        <v>3.38</v>
      </c>
      <c r="X17" s="123">
        <v>5000</v>
      </c>
      <c r="Y17" s="107"/>
      <c r="Z17" s="128">
        <v>0.6875</v>
      </c>
      <c r="AA17" s="75">
        <v>125</v>
      </c>
      <c r="AB17" s="89">
        <v>200</v>
      </c>
      <c r="AC17" s="113">
        <v>6</v>
      </c>
      <c r="AD17" s="114">
        <v>113</v>
      </c>
      <c r="AE17" s="114">
        <v>1</v>
      </c>
      <c r="AF17" s="212">
        <v>25.315860000000001</v>
      </c>
    </row>
    <row r="18" spans="2:32">
      <c r="B18" s="161" t="s">
        <v>110</v>
      </c>
      <c r="C18" s="70">
        <v>400</v>
      </c>
      <c r="D18" s="186" t="s">
        <v>275</v>
      </c>
      <c r="E18" s="70">
        <v>250</v>
      </c>
      <c r="F18" s="70">
        <v>3400</v>
      </c>
      <c r="G18" s="70">
        <v>4750</v>
      </c>
      <c r="H18" s="70">
        <v>0.59599999999999997</v>
      </c>
      <c r="I18" s="203">
        <v>29</v>
      </c>
      <c r="J18" s="91">
        <v>5200</v>
      </c>
      <c r="K18" s="171">
        <v>29.015419999999999</v>
      </c>
      <c r="L18" s="72">
        <v>-2.2200000000000002E-3</v>
      </c>
      <c r="M18" s="72">
        <v>-2.1220799999999998E-6</v>
      </c>
      <c r="N18" s="72">
        <v>7.1502400000000001E-10</v>
      </c>
      <c r="O18" s="72">
        <v>-7.6417400000000005E-14</v>
      </c>
      <c r="P18" s="73">
        <v>-7.7586699999999998E-19</v>
      </c>
      <c r="Q18" s="183">
        <v>0.69948999999999995</v>
      </c>
      <c r="R18" s="72">
        <v>-1.6980799999999998E-5</v>
      </c>
      <c r="S18" s="72">
        <v>-5.4068599999999998E-8</v>
      </c>
      <c r="T18" s="72">
        <v>2.8013900000000001E-11</v>
      </c>
      <c r="U18" s="72">
        <v>-4.3425200000000002E-15</v>
      </c>
      <c r="V18" s="95">
        <v>1.5377999999999999E-19</v>
      </c>
      <c r="W18" s="102">
        <v>4</v>
      </c>
      <c r="X18" s="125">
        <v>5000</v>
      </c>
      <c r="Y18" s="108"/>
      <c r="Z18" s="204">
        <v>0.6875</v>
      </c>
      <c r="AA18" s="163">
        <v>125</v>
      </c>
      <c r="AB18" s="164">
        <v>200</v>
      </c>
      <c r="AC18" s="110">
        <v>2</v>
      </c>
      <c r="AD18" s="111">
        <v>20</v>
      </c>
      <c r="AE18" s="111">
        <v>2</v>
      </c>
      <c r="AF18" s="213">
        <v>48.856400000000001</v>
      </c>
    </row>
    <row r="19" spans="2:32">
      <c r="B19" s="165" t="s">
        <v>110</v>
      </c>
      <c r="C19" s="11">
        <v>400</v>
      </c>
      <c r="D19" s="120" t="s">
        <v>31</v>
      </c>
      <c r="E19" s="11">
        <v>240</v>
      </c>
      <c r="F19" s="11">
        <v>370</v>
      </c>
      <c r="G19" s="11">
        <v>490</v>
      </c>
      <c r="H19" s="78">
        <v>0.51900000000000002</v>
      </c>
      <c r="I19" s="78">
        <v>24.7</v>
      </c>
      <c r="J19" s="166">
        <v>690</v>
      </c>
      <c r="K19" s="188">
        <v>24.708549999999999</v>
      </c>
      <c r="L19" s="80">
        <v>-3.6567489999999999E-3</v>
      </c>
      <c r="M19" s="80">
        <v>5.0561900000000001E-5</v>
      </c>
      <c r="N19" s="80">
        <v>-3.2470959999999998E-7</v>
      </c>
      <c r="O19" s="80">
        <v>3.1620260000000001E-10</v>
      </c>
      <c r="P19" s="189">
        <v>-6.8778440000000001E-14</v>
      </c>
      <c r="Q19" s="159">
        <v>7.0506470000000002E-2</v>
      </c>
      <c r="R19" s="80">
        <v>9.55138E-6</v>
      </c>
      <c r="S19" s="80">
        <v>8.3233980000000002E-7</v>
      </c>
      <c r="T19" s="80">
        <v>-3.1299960000000001E-9</v>
      </c>
      <c r="U19" s="80">
        <v>4.8852800000000004E-12</v>
      </c>
      <c r="V19" s="93">
        <v>-2.8706649999999999E-15</v>
      </c>
      <c r="W19" s="116">
        <v>4</v>
      </c>
      <c r="X19" s="122">
        <v>5000</v>
      </c>
      <c r="Y19" s="117"/>
      <c r="Z19" s="129">
        <v>0.625</v>
      </c>
      <c r="AA19" s="79">
        <v>94</v>
      </c>
      <c r="AB19" s="90">
        <v>150</v>
      </c>
      <c r="AC19" s="118">
        <v>16</v>
      </c>
      <c r="AD19" s="119">
        <v>261</v>
      </c>
      <c r="AE19" s="119">
        <v>1</v>
      </c>
      <c r="AF19" s="214">
        <v>5.2963079999999998</v>
      </c>
    </row>
    <row r="20" spans="2:32">
      <c r="B20" s="165" t="s">
        <v>110</v>
      </c>
      <c r="C20" s="11">
        <v>400</v>
      </c>
      <c r="D20" s="120" t="s">
        <v>217</v>
      </c>
      <c r="E20" s="11">
        <f t="shared" ref="E20:G20" si="0">E19</f>
        <v>240</v>
      </c>
      <c r="F20" s="11">
        <f t="shared" si="0"/>
        <v>370</v>
      </c>
      <c r="G20" s="11">
        <f t="shared" si="0"/>
        <v>490</v>
      </c>
      <c r="H20" s="78">
        <v>0.51900000000000002</v>
      </c>
      <c r="I20" s="78">
        <v>24.7</v>
      </c>
      <c r="J20" s="166">
        <v>690</v>
      </c>
      <c r="K20" s="172">
        <v>24.708549999999999</v>
      </c>
      <c r="L20" s="69">
        <v>-3.6567489999999999E-3</v>
      </c>
      <c r="M20" s="69">
        <v>5.0561900000000001E-5</v>
      </c>
      <c r="N20" s="69">
        <v>-3.2470959999999998E-7</v>
      </c>
      <c r="O20" s="69">
        <v>3.1620260000000001E-10</v>
      </c>
      <c r="P20" s="173">
        <v>-6.8778440000000001E-14</v>
      </c>
      <c r="Q20" s="160">
        <v>7.0506470000000002E-2</v>
      </c>
      <c r="R20" s="69">
        <v>9.55138E-6</v>
      </c>
      <c r="S20" s="69">
        <v>8.3233980000000002E-7</v>
      </c>
      <c r="T20" s="69">
        <v>-3.1299960000000001E-9</v>
      </c>
      <c r="U20" s="69">
        <v>4.8852800000000004E-12</v>
      </c>
      <c r="V20" s="94">
        <v>-2.8706649999999999E-15</v>
      </c>
      <c r="W20" s="103">
        <v>4</v>
      </c>
      <c r="X20" s="122">
        <v>5000</v>
      </c>
      <c r="Y20" s="106"/>
      <c r="Z20" s="127">
        <v>0.625</v>
      </c>
      <c r="AA20" s="11">
        <v>94</v>
      </c>
      <c r="AB20" s="88">
        <v>150</v>
      </c>
      <c r="AC20" s="112">
        <v>15</v>
      </c>
      <c r="AD20" s="109">
        <v>260</v>
      </c>
      <c r="AE20" s="109">
        <v>1</v>
      </c>
      <c r="AF20" s="211">
        <v>21.948460000000001</v>
      </c>
    </row>
    <row r="21" spans="2:32">
      <c r="B21" s="165" t="s">
        <v>110</v>
      </c>
      <c r="C21" s="11">
        <v>400</v>
      </c>
      <c r="D21" s="120" t="s">
        <v>32</v>
      </c>
      <c r="E21" s="11">
        <v>370</v>
      </c>
      <c r="F21" s="11">
        <v>550</v>
      </c>
      <c r="G21" s="11">
        <v>700</v>
      </c>
      <c r="H21" s="78">
        <v>0.54100000000000004</v>
      </c>
      <c r="I21" s="78">
        <v>34.6</v>
      </c>
      <c r="J21" s="166">
        <v>1000</v>
      </c>
      <c r="K21" s="190">
        <v>34.036900000000003</v>
      </c>
      <c r="L21" s="71">
        <v>7.4750299999999997E-3</v>
      </c>
      <c r="M21" s="71">
        <v>-3.5811900000000002E-5</v>
      </c>
      <c r="N21" s="71">
        <v>1.129E-7</v>
      </c>
      <c r="O21" s="71">
        <v>-2.5241399999999999E-10</v>
      </c>
      <c r="P21" s="74">
        <v>1.33919E-13</v>
      </c>
      <c r="Q21" s="184">
        <v>0.134078</v>
      </c>
      <c r="R21" s="71">
        <v>1.4145600000000001E-4</v>
      </c>
      <c r="S21" s="71">
        <v>9.3935500000000001E-8</v>
      </c>
      <c r="T21" s="71">
        <v>-1.1024699999999999E-10</v>
      </c>
      <c r="U21" s="71">
        <v>-4.6563600000000001E-14</v>
      </c>
      <c r="V21" s="96">
        <v>9.3744999999999995E-17</v>
      </c>
      <c r="W21" s="103">
        <v>4</v>
      </c>
      <c r="X21" s="122">
        <v>5000</v>
      </c>
      <c r="Y21" s="106"/>
      <c r="Z21" s="127">
        <v>0.6875</v>
      </c>
      <c r="AA21" s="11">
        <v>125</v>
      </c>
      <c r="AB21" s="88">
        <v>200</v>
      </c>
      <c r="AC21" s="112">
        <v>17</v>
      </c>
      <c r="AD21" s="109">
        <v>277</v>
      </c>
      <c r="AE21" s="109">
        <v>1</v>
      </c>
      <c r="AF21" s="211">
        <v>5.2963079999999998</v>
      </c>
    </row>
    <row r="22" spans="2:32">
      <c r="B22" s="165" t="s">
        <v>110</v>
      </c>
      <c r="C22" s="11">
        <v>400</v>
      </c>
      <c r="D22" s="120" t="s">
        <v>218</v>
      </c>
      <c r="E22" s="11">
        <f>E21</f>
        <v>370</v>
      </c>
      <c r="F22" s="11">
        <f>F21</f>
        <v>550</v>
      </c>
      <c r="G22" s="11">
        <f>G21</f>
        <v>700</v>
      </c>
      <c r="H22" s="78">
        <v>0.54100000000000004</v>
      </c>
      <c r="I22" s="78">
        <v>34.6</v>
      </c>
      <c r="J22" s="166">
        <v>1000</v>
      </c>
      <c r="K22" s="190">
        <v>34.036900000000003</v>
      </c>
      <c r="L22" s="71">
        <v>7.4750299999999997E-3</v>
      </c>
      <c r="M22" s="71">
        <v>-3.5811900000000002E-5</v>
      </c>
      <c r="N22" s="71">
        <v>1.129E-7</v>
      </c>
      <c r="O22" s="71">
        <v>-2.5241399999999999E-10</v>
      </c>
      <c r="P22" s="74">
        <v>1.33919E-13</v>
      </c>
      <c r="Q22" s="184">
        <v>0.134078</v>
      </c>
      <c r="R22" s="71">
        <v>1.4145600000000001E-4</v>
      </c>
      <c r="S22" s="71">
        <v>9.3935500000000001E-8</v>
      </c>
      <c r="T22" s="71">
        <v>-1.1024699999999999E-10</v>
      </c>
      <c r="U22" s="71">
        <v>-4.6563600000000001E-14</v>
      </c>
      <c r="V22" s="96">
        <v>9.3744999999999995E-17</v>
      </c>
      <c r="W22" s="103">
        <v>4</v>
      </c>
      <c r="X22" s="122">
        <v>5000</v>
      </c>
      <c r="Y22" s="106"/>
      <c r="Z22" s="127">
        <v>0.6875</v>
      </c>
      <c r="AA22" s="11">
        <v>125</v>
      </c>
      <c r="AB22" s="88">
        <v>200</v>
      </c>
      <c r="AC22" s="112">
        <v>16</v>
      </c>
      <c r="AD22" s="109">
        <v>276</v>
      </c>
      <c r="AE22" s="109">
        <v>1</v>
      </c>
      <c r="AF22" s="211">
        <v>21.948460000000001</v>
      </c>
    </row>
    <row r="23" spans="2:32">
      <c r="B23" s="165" t="s">
        <v>110</v>
      </c>
      <c r="C23" s="11">
        <v>400</v>
      </c>
      <c r="D23" s="120" t="s">
        <v>76</v>
      </c>
      <c r="E23" s="11">
        <v>690</v>
      </c>
      <c r="F23" s="11">
        <v>1025</v>
      </c>
      <c r="G23" s="11">
        <v>1250</v>
      </c>
      <c r="H23" s="78">
        <v>0.63900000000000001</v>
      </c>
      <c r="I23" s="78">
        <v>22.7</v>
      </c>
      <c r="J23" s="166">
        <v>1660</v>
      </c>
      <c r="K23" s="190">
        <v>32.734009999999998</v>
      </c>
      <c r="L23" s="71">
        <v>1.550994E-2</v>
      </c>
      <c r="M23" s="71">
        <v>-8.8306229999999994E-5</v>
      </c>
      <c r="N23" s="71">
        <v>1.3242310000000001E-7</v>
      </c>
      <c r="O23" s="71">
        <v>-8.9862479999999997E-11</v>
      </c>
      <c r="P23" s="74">
        <v>2.0749479999999999E-14</v>
      </c>
      <c r="Q23" s="184">
        <v>0.17408309999999999</v>
      </c>
      <c r="R23" s="71">
        <v>1.9223950000000001E-4</v>
      </c>
      <c r="S23" s="71">
        <v>-6.8255999999999999E-8</v>
      </c>
      <c r="T23" s="71">
        <v>-1.3881560000000001E-10</v>
      </c>
      <c r="U23" s="71">
        <v>1.410386E-13</v>
      </c>
      <c r="V23" s="96">
        <v>-3.3134310000000002E-17</v>
      </c>
      <c r="W23" s="103">
        <v>4</v>
      </c>
      <c r="X23" s="122">
        <v>5000</v>
      </c>
      <c r="Y23" s="106"/>
      <c r="Z23" s="127">
        <v>0.6875</v>
      </c>
      <c r="AA23" s="11">
        <v>125</v>
      </c>
      <c r="AB23" s="88">
        <v>200</v>
      </c>
      <c r="AC23" s="112">
        <v>7</v>
      </c>
      <c r="AD23" s="109">
        <v>124</v>
      </c>
      <c r="AE23" s="109">
        <v>1</v>
      </c>
      <c r="AF23" s="211">
        <v>5.7788769999999996</v>
      </c>
    </row>
    <row r="24" spans="2:32">
      <c r="B24" s="165" t="s">
        <v>110</v>
      </c>
      <c r="C24" s="11">
        <v>400</v>
      </c>
      <c r="D24" s="120" t="s">
        <v>219</v>
      </c>
      <c r="E24" s="11">
        <f>E23</f>
        <v>690</v>
      </c>
      <c r="F24" s="11">
        <f>F23</f>
        <v>1025</v>
      </c>
      <c r="G24" s="11">
        <f>G23</f>
        <v>1250</v>
      </c>
      <c r="H24" s="78">
        <v>0.63900000000000001</v>
      </c>
      <c r="I24" s="78">
        <v>22.7</v>
      </c>
      <c r="J24" s="166">
        <v>1660</v>
      </c>
      <c r="K24" s="190">
        <v>32.734009999999998</v>
      </c>
      <c r="L24" s="71">
        <v>1.550994E-2</v>
      </c>
      <c r="M24" s="71">
        <v>-8.8306229999999994E-5</v>
      </c>
      <c r="N24" s="71">
        <v>1.3242310000000001E-7</v>
      </c>
      <c r="O24" s="71">
        <v>-8.9862479999999997E-11</v>
      </c>
      <c r="P24" s="74">
        <v>2.0749479999999999E-14</v>
      </c>
      <c r="Q24" s="184">
        <v>0.17408309999999999</v>
      </c>
      <c r="R24" s="71">
        <v>1.9223950000000001E-4</v>
      </c>
      <c r="S24" s="71">
        <v>-6.8255999999999999E-8</v>
      </c>
      <c r="T24" s="71">
        <v>-1.3881560000000001E-10</v>
      </c>
      <c r="U24" s="71">
        <v>1.410386E-13</v>
      </c>
      <c r="V24" s="96">
        <v>-3.3134310000000002E-17</v>
      </c>
      <c r="W24" s="103">
        <v>4</v>
      </c>
      <c r="X24" s="122">
        <v>5000</v>
      </c>
      <c r="Y24" s="106"/>
      <c r="Z24" s="127">
        <v>0.6875</v>
      </c>
      <c r="AA24" s="11">
        <v>125</v>
      </c>
      <c r="AB24" s="88">
        <v>200</v>
      </c>
      <c r="AC24" s="112">
        <v>6</v>
      </c>
      <c r="AD24" s="109">
        <v>123</v>
      </c>
      <c r="AE24" s="109">
        <v>1</v>
      </c>
      <c r="AF24" s="211">
        <v>26.284459999999999</v>
      </c>
    </row>
    <row r="25" spans="2:32">
      <c r="B25" s="165" t="s">
        <v>110</v>
      </c>
      <c r="C25" s="11">
        <v>400</v>
      </c>
      <c r="D25" s="120" t="s">
        <v>35</v>
      </c>
      <c r="E25" s="11">
        <v>950</v>
      </c>
      <c r="F25" s="11">
        <v>1450</v>
      </c>
      <c r="G25" s="11">
        <v>2000</v>
      </c>
      <c r="H25" s="78">
        <v>0.69499999999999995</v>
      </c>
      <c r="I25" s="78">
        <v>38.799999999999997</v>
      </c>
      <c r="J25" s="166">
        <v>2900</v>
      </c>
      <c r="K25" s="190">
        <v>38.824599999999997</v>
      </c>
      <c r="L25" s="71">
        <v>6.1099799999999997E-4</v>
      </c>
      <c r="M25" s="71">
        <v>-1.9900399999999998E-6</v>
      </c>
      <c r="N25" s="71">
        <v>-9.3708099999999994E-10</v>
      </c>
      <c r="O25" s="71">
        <v>0</v>
      </c>
      <c r="P25" s="74">
        <v>0</v>
      </c>
      <c r="Q25" s="184">
        <v>0.272314</v>
      </c>
      <c r="R25" s="71">
        <v>9.3501899999999993E-5</v>
      </c>
      <c r="S25" s="71">
        <v>7.1657200000000002E-8</v>
      </c>
      <c r="T25" s="71">
        <v>-1.8865600000000002E-11</v>
      </c>
      <c r="U25" s="71">
        <v>0</v>
      </c>
      <c r="V25" s="96">
        <v>0</v>
      </c>
      <c r="W25" s="103">
        <v>4</v>
      </c>
      <c r="X25" s="122">
        <v>5000</v>
      </c>
      <c r="Y25" s="106"/>
      <c r="Z25" s="127">
        <v>0.6875</v>
      </c>
      <c r="AA25" s="11">
        <v>125</v>
      </c>
      <c r="AB25" s="88">
        <v>200</v>
      </c>
      <c r="AC25" s="112">
        <v>7</v>
      </c>
      <c r="AD25" s="109">
        <v>114</v>
      </c>
      <c r="AE25" s="109">
        <v>1</v>
      </c>
      <c r="AF25" s="211">
        <v>5.6424269999999996</v>
      </c>
    </row>
    <row r="26" spans="2:32">
      <c r="B26" s="165" t="s">
        <v>110</v>
      </c>
      <c r="C26" s="11">
        <v>400</v>
      </c>
      <c r="D26" s="120" t="s">
        <v>220</v>
      </c>
      <c r="E26" s="11">
        <f>E25</f>
        <v>950</v>
      </c>
      <c r="F26" s="11">
        <f>F25</f>
        <v>1450</v>
      </c>
      <c r="G26" s="11">
        <f>G25</f>
        <v>2000</v>
      </c>
      <c r="H26" s="78">
        <v>0.69499999999999995</v>
      </c>
      <c r="I26" s="78">
        <v>38.799999999999997</v>
      </c>
      <c r="J26" s="166">
        <v>2900</v>
      </c>
      <c r="K26" s="190">
        <v>38.824599999999997</v>
      </c>
      <c r="L26" s="71">
        <v>6.1099799999999997E-4</v>
      </c>
      <c r="M26" s="71">
        <v>-1.9900399999999998E-6</v>
      </c>
      <c r="N26" s="71">
        <v>-9.3708099999999994E-10</v>
      </c>
      <c r="O26" s="71">
        <v>0</v>
      </c>
      <c r="P26" s="74">
        <v>0</v>
      </c>
      <c r="Q26" s="184">
        <v>0.272314</v>
      </c>
      <c r="R26" s="71">
        <v>9.3501899999999993E-5</v>
      </c>
      <c r="S26" s="71">
        <v>7.1657200000000002E-8</v>
      </c>
      <c r="T26" s="71">
        <v>-1.8865600000000002E-11</v>
      </c>
      <c r="U26" s="71">
        <v>0</v>
      </c>
      <c r="V26" s="96">
        <v>0</v>
      </c>
      <c r="W26" s="103">
        <v>4</v>
      </c>
      <c r="X26" s="122">
        <v>5000</v>
      </c>
      <c r="Y26" s="106"/>
      <c r="Z26" s="127">
        <v>0.6875</v>
      </c>
      <c r="AA26" s="11">
        <v>125</v>
      </c>
      <c r="AB26" s="88">
        <v>200</v>
      </c>
      <c r="AC26" s="112">
        <v>6</v>
      </c>
      <c r="AD26" s="109">
        <v>113</v>
      </c>
      <c r="AE26" s="109">
        <v>1</v>
      </c>
      <c r="AF26" s="211">
        <v>24.833179999999999</v>
      </c>
    </row>
    <row r="27" spans="2:32">
      <c r="B27" s="165" t="s">
        <v>110</v>
      </c>
      <c r="C27" s="11">
        <v>400</v>
      </c>
      <c r="D27" s="120" t="s">
        <v>77</v>
      </c>
      <c r="E27" s="11">
        <v>1300</v>
      </c>
      <c r="F27" s="11">
        <v>2050</v>
      </c>
      <c r="G27" s="11">
        <v>2660</v>
      </c>
      <c r="H27" s="78">
        <v>0.69099999999999995</v>
      </c>
      <c r="I27" s="78">
        <v>29.4</v>
      </c>
      <c r="J27" s="166">
        <v>3350</v>
      </c>
      <c r="K27" s="190">
        <v>29.40024</v>
      </c>
      <c r="L27" s="71">
        <v>-6.6672759999999998E-3</v>
      </c>
      <c r="M27" s="71">
        <v>4.4009669999999996E-6</v>
      </c>
      <c r="N27" s="71">
        <v>-2.2303910000000001E-9</v>
      </c>
      <c r="O27" s="71">
        <v>1.919935E-13</v>
      </c>
      <c r="P27" s="74">
        <v>8.6940210000000006E-18</v>
      </c>
      <c r="Q27" s="184">
        <v>0.33088420000000002</v>
      </c>
      <c r="R27" s="71">
        <v>-4.1189549999999999E-5</v>
      </c>
      <c r="S27" s="71">
        <v>9.5035399999999999E-8</v>
      </c>
      <c r="T27" s="71">
        <v>-1.8841189999999998E-11</v>
      </c>
      <c r="U27" s="71">
        <v>-7.6628740000000007E-15</v>
      </c>
      <c r="V27" s="96">
        <v>1.660978E-18</v>
      </c>
      <c r="W27" s="103">
        <v>4</v>
      </c>
      <c r="X27" s="122">
        <v>5000</v>
      </c>
      <c r="Y27" s="106"/>
      <c r="Z27" s="127">
        <v>0.6875</v>
      </c>
      <c r="AA27" s="11">
        <v>125</v>
      </c>
      <c r="AB27" s="88">
        <v>200</v>
      </c>
      <c r="AC27" s="112">
        <v>9</v>
      </c>
      <c r="AD27" s="109">
        <v>159</v>
      </c>
      <c r="AE27" s="109">
        <v>1</v>
      </c>
      <c r="AF27" s="211">
        <v>5.1821580000000003</v>
      </c>
    </row>
    <row r="28" spans="2:32">
      <c r="B28" s="165" t="s">
        <v>110</v>
      </c>
      <c r="C28" s="11">
        <v>400</v>
      </c>
      <c r="D28" s="120" t="s">
        <v>221</v>
      </c>
      <c r="E28" s="11">
        <f>E27</f>
        <v>1300</v>
      </c>
      <c r="F28" s="11">
        <f>F27</f>
        <v>2050</v>
      </c>
      <c r="G28" s="11">
        <f>G27</f>
        <v>2660</v>
      </c>
      <c r="H28" s="78">
        <v>0.69099999999999995</v>
      </c>
      <c r="I28" s="78">
        <v>29.4</v>
      </c>
      <c r="J28" s="166">
        <v>3350</v>
      </c>
      <c r="K28" s="190">
        <v>29.40024</v>
      </c>
      <c r="L28" s="71">
        <v>-6.6672759999999998E-3</v>
      </c>
      <c r="M28" s="71">
        <v>4.4009669999999996E-6</v>
      </c>
      <c r="N28" s="71">
        <v>-2.2303910000000001E-9</v>
      </c>
      <c r="O28" s="71">
        <v>1.919935E-13</v>
      </c>
      <c r="P28" s="74">
        <v>8.6940210000000006E-18</v>
      </c>
      <c r="Q28" s="184">
        <v>0.33088420000000002</v>
      </c>
      <c r="R28" s="71">
        <v>-4.1189549999999999E-5</v>
      </c>
      <c r="S28" s="71">
        <v>9.5035399999999999E-8</v>
      </c>
      <c r="T28" s="71">
        <v>-1.8841189999999998E-11</v>
      </c>
      <c r="U28" s="71">
        <v>-7.6628740000000007E-15</v>
      </c>
      <c r="V28" s="96">
        <v>1.660978E-18</v>
      </c>
      <c r="W28" s="103">
        <v>4</v>
      </c>
      <c r="X28" s="122">
        <v>5000</v>
      </c>
      <c r="Y28" s="106"/>
      <c r="Z28" s="127">
        <v>0.6875</v>
      </c>
      <c r="AA28" s="11">
        <v>125</v>
      </c>
      <c r="AB28" s="88">
        <v>200</v>
      </c>
      <c r="AC28" s="112">
        <v>8</v>
      </c>
      <c r="AD28" s="109">
        <v>158</v>
      </c>
      <c r="AE28" s="109">
        <v>1</v>
      </c>
      <c r="AF28" s="211">
        <v>25.582850000000001</v>
      </c>
    </row>
    <row r="29" spans="2:32">
      <c r="B29" s="165" t="s">
        <v>110</v>
      </c>
      <c r="C29" s="11">
        <v>400</v>
      </c>
      <c r="D29" s="120" t="s">
        <v>78</v>
      </c>
      <c r="E29" s="11">
        <v>1650</v>
      </c>
      <c r="F29" s="11">
        <v>2550</v>
      </c>
      <c r="G29" s="11">
        <v>3200</v>
      </c>
      <c r="H29" s="78">
        <v>0.69499999999999995</v>
      </c>
      <c r="I29" s="78">
        <v>32.799999999999997</v>
      </c>
      <c r="J29" s="166">
        <v>4080</v>
      </c>
      <c r="K29" s="190">
        <v>32.766100000000002</v>
      </c>
      <c r="L29" s="71">
        <v>-9.8225099999999996E-4</v>
      </c>
      <c r="M29" s="71">
        <v>-4.4806199999999996E-6</v>
      </c>
      <c r="N29" s="71">
        <v>2.2603599999999998E-9</v>
      </c>
      <c r="O29" s="71">
        <v>-4.5867900000000005E-13</v>
      </c>
      <c r="P29" s="74">
        <v>1.7315100000000001E-17</v>
      </c>
      <c r="Q29" s="184">
        <v>0.40007599999999999</v>
      </c>
      <c r="R29" s="71">
        <v>8.5600399999999994E-5</v>
      </c>
      <c r="S29" s="71">
        <v>-2.61308E-8</v>
      </c>
      <c r="T29" s="71">
        <v>1.43509E-11</v>
      </c>
      <c r="U29" s="71">
        <v>-3.05529E-15</v>
      </c>
      <c r="V29" s="96">
        <v>1.0634E-19</v>
      </c>
      <c r="W29" s="103">
        <v>4</v>
      </c>
      <c r="X29" s="122">
        <v>5000</v>
      </c>
      <c r="Y29" s="106"/>
      <c r="Z29" s="127">
        <v>0.6875</v>
      </c>
      <c r="AA29" s="11">
        <v>125</v>
      </c>
      <c r="AB29" s="88">
        <v>200</v>
      </c>
      <c r="AC29" s="112">
        <v>6</v>
      </c>
      <c r="AD29" s="109">
        <v>124</v>
      </c>
      <c r="AE29" s="109">
        <v>1</v>
      </c>
      <c r="AF29" s="211">
        <v>5.3736519999999999</v>
      </c>
    </row>
    <row r="30" spans="2:32">
      <c r="B30" s="165" t="s">
        <v>110</v>
      </c>
      <c r="C30" s="11">
        <v>400</v>
      </c>
      <c r="D30" s="120" t="s">
        <v>222</v>
      </c>
      <c r="E30" s="11">
        <f>E29</f>
        <v>1650</v>
      </c>
      <c r="F30" s="11">
        <f>F29</f>
        <v>2550</v>
      </c>
      <c r="G30" s="11">
        <f>G29</f>
        <v>3200</v>
      </c>
      <c r="H30" s="78">
        <v>0.69499999999999995</v>
      </c>
      <c r="I30" s="78">
        <v>32.799999999999997</v>
      </c>
      <c r="J30" s="166">
        <v>4080</v>
      </c>
      <c r="K30" s="190">
        <v>32.766100000000002</v>
      </c>
      <c r="L30" s="71">
        <v>-9.8225099999999996E-4</v>
      </c>
      <c r="M30" s="71">
        <v>-4.4806199999999996E-6</v>
      </c>
      <c r="N30" s="71">
        <v>2.2603599999999998E-9</v>
      </c>
      <c r="O30" s="71">
        <v>-4.5867900000000005E-13</v>
      </c>
      <c r="P30" s="74">
        <v>1.7315100000000001E-17</v>
      </c>
      <c r="Q30" s="184">
        <v>0.40007599999999999</v>
      </c>
      <c r="R30" s="71">
        <v>8.5600399999999994E-5</v>
      </c>
      <c r="S30" s="71">
        <v>-2.61308E-8</v>
      </c>
      <c r="T30" s="71">
        <v>1.43509E-11</v>
      </c>
      <c r="U30" s="71">
        <v>-3.05529E-15</v>
      </c>
      <c r="V30" s="96">
        <v>1.0634E-19</v>
      </c>
      <c r="W30" s="103">
        <v>4</v>
      </c>
      <c r="X30" s="122">
        <v>5000</v>
      </c>
      <c r="Y30" s="106"/>
      <c r="Z30" s="127">
        <v>0.6875</v>
      </c>
      <c r="AA30" s="11">
        <v>125</v>
      </c>
      <c r="AB30" s="88">
        <v>200</v>
      </c>
      <c r="AC30" s="112">
        <v>6</v>
      </c>
      <c r="AD30" s="109">
        <v>124</v>
      </c>
      <c r="AE30" s="109">
        <v>1</v>
      </c>
      <c r="AF30" s="211">
        <v>26.88786</v>
      </c>
    </row>
    <row r="31" spans="2:32">
      <c r="B31" s="165" t="s">
        <v>110</v>
      </c>
      <c r="C31" s="11">
        <v>400</v>
      </c>
      <c r="D31" s="120" t="s">
        <v>38</v>
      </c>
      <c r="E31" s="11">
        <v>2000</v>
      </c>
      <c r="F31" s="11">
        <v>3100</v>
      </c>
      <c r="G31" s="11">
        <v>3900</v>
      </c>
      <c r="H31" s="78">
        <v>0.66800000000000004</v>
      </c>
      <c r="I31" s="182">
        <v>32</v>
      </c>
      <c r="J31" s="166">
        <v>4950</v>
      </c>
      <c r="K31" s="190">
        <v>31.991299999999999</v>
      </c>
      <c r="L31" s="71">
        <v>3.0269299999999998E-4</v>
      </c>
      <c r="M31" s="71">
        <v>-2.3846999999999998E-6</v>
      </c>
      <c r="N31" s="71">
        <v>3.9489299999999999E-10</v>
      </c>
      <c r="O31" s="71">
        <v>4.9423699999999999E-15</v>
      </c>
      <c r="P31" s="74">
        <v>-8.6488900000000005E-18</v>
      </c>
      <c r="Q31" s="184">
        <v>0.50937600000000005</v>
      </c>
      <c r="R31" s="71">
        <v>-4.2315799999999997E-6</v>
      </c>
      <c r="S31" s="71">
        <v>1.2315599999999999E-7</v>
      </c>
      <c r="T31" s="71">
        <v>-6.5804600000000001E-11</v>
      </c>
      <c r="U31" s="71">
        <v>1.35371E-14</v>
      </c>
      <c r="V31" s="96">
        <v>-1.0301E-18</v>
      </c>
      <c r="W31" s="103">
        <v>4</v>
      </c>
      <c r="X31" s="122">
        <v>5000</v>
      </c>
      <c r="Y31" s="106"/>
      <c r="Z31" s="127">
        <v>0.875</v>
      </c>
      <c r="AA31" s="11">
        <v>250</v>
      </c>
      <c r="AB31" s="88">
        <v>410</v>
      </c>
      <c r="AC31" s="112">
        <v>6</v>
      </c>
      <c r="AD31" s="109">
        <v>111</v>
      </c>
      <c r="AE31" s="109">
        <v>1</v>
      </c>
      <c r="AF31" s="211">
        <v>7.7459920000000002</v>
      </c>
    </row>
    <row r="32" spans="2:32">
      <c r="B32" s="165" t="s">
        <v>110</v>
      </c>
      <c r="C32" s="11">
        <v>400</v>
      </c>
      <c r="D32" s="120" t="s">
        <v>223</v>
      </c>
      <c r="E32" s="11">
        <f>E31</f>
        <v>2000</v>
      </c>
      <c r="F32" s="11">
        <f>F31</f>
        <v>3100</v>
      </c>
      <c r="G32" s="11">
        <f>G31</f>
        <v>3900</v>
      </c>
      <c r="H32" s="78">
        <v>0.66800000000000004</v>
      </c>
      <c r="I32" s="182">
        <v>32</v>
      </c>
      <c r="J32" s="166">
        <v>4950</v>
      </c>
      <c r="K32" s="190">
        <v>31.991299999999999</v>
      </c>
      <c r="L32" s="71">
        <v>3.0269299999999998E-4</v>
      </c>
      <c r="M32" s="71">
        <v>-2.3846999999999998E-6</v>
      </c>
      <c r="N32" s="71">
        <v>3.9489299999999999E-10</v>
      </c>
      <c r="O32" s="71">
        <v>4.9423699999999999E-15</v>
      </c>
      <c r="P32" s="74">
        <v>-8.6488900000000005E-18</v>
      </c>
      <c r="Q32" s="184">
        <v>0.50937600000000005</v>
      </c>
      <c r="R32" s="71">
        <v>-4.2315799999999997E-6</v>
      </c>
      <c r="S32" s="71">
        <v>1.2315599999999999E-7</v>
      </c>
      <c r="T32" s="71">
        <v>-6.5804600000000001E-11</v>
      </c>
      <c r="U32" s="71">
        <v>1.35371E-14</v>
      </c>
      <c r="V32" s="96">
        <v>-1.0301E-18</v>
      </c>
      <c r="W32" s="103">
        <v>4</v>
      </c>
      <c r="X32" s="122">
        <v>5000</v>
      </c>
      <c r="Y32" s="106"/>
      <c r="Z32" s="127">
        <v>0.875</v>
      </c>
      <c r="AA32" s="11">
        <v>250</v>
      </c>
      <c r="AB32" s="88">
        <v>410</v>
      </c>
      <c r="AC32" s="112">
        <v>6</v>
      </c>
      <c r="AD32" s="109">
        <v>111</v>
      </c>
      <c r="AE32" s="109">
        <v>1</v>
      </c>
      <c r="AF32" s="211">
        <v>37.676569999999998</v>
      </c>
    </row>
    <row r="33" spans="2:32">
      <c r="B33" s="165" t="s">
        <v>110</v>
      </c>
      <c r="C33" s="11">
        <v>400</v>
      </c>
      <c r="D33" s="120" t="s">
        <v>39</v>
      </c>
      <c r="E33" s="11">
        <v>2200</v>
      </c>
      <c r="F33" s="11">
        <v>3600</v>
      </c>
      <c r="G33" s="11">
        <v>4550</v>
      </c>
      <c r="H33" s="78">
        <v>0.65900000000000003</v>
      </c>
      <c r="I33" s="78">
        <v>34.299999999999997</v>
      </c>
      <c r="J33" s="166">
        <v>5750</v>
      </c>
      <c r="K33" s="190">
        <v>34.329709999999999</v>
      </c>
      <c r="L33" s="71">
        <v>-2.1800169999999998E-3</v>
      </c>
      <c r="M33" s="71">
        <v>-1.9756959999999999E-7</v>
      </c>
      <c r="N33" s="71">
        <v>-1.4203669999999999E-10</v>
      </c>
      <c r="O33" s="71">
        <v>3.2175219999999997E-14</v>
      </c>
      <c r="P33" s="74">
        <v>-3.720548E-18</v>
      </c>
      <c r="Q33" s="184">
        <v>0.53840690000000002</v>
      </c>
      <c r="R33" s="71">
        <v>1.149442E-4</v>
      </c>
      <c r="S33" s="71">
        <v>2.3203879999999999E-8</v>
      </c>
      <c r="T33" s="71">
        <v>-1.8259190000000001E-11</v>
      </c>
      <c r="U33" s="71">
        <v>3.5470459999999999E-15</v>
      </c>
      <c r="V33" s="96">
        <v>-2.8910100000000001E-19</v>
      </c>
      <c r="W33" s="103">
        <v>4</v>
      </c>
      <c r="X33" s="122">
        <v>5000</v>
      </c>
      <c r="Y33" s="106"/>
      <c r="Z33" s="127">
        <v>0.875</v>
      </c>
      <c r="AA33" s="11">
        <v>250</v>
      </c>
      <c r="AB33" s="88">
        <v>410</v>
      </c>
      <c r="AC33" s="112">
        <v>4</v>
      </c>
      <c r="AD33" s="109">
        <v>73</v>
      </c>
      <c r="AE33" s="109">
        <v>1</v>
      </c>
      <c r="AF33" s="211">
        <v>4.3750289999999996</v>
      </c>
    </row>
    <row r="34" spans="2:32">
      <c r="B34" s="165" t="s">
        <v>110</v>
      </c>
      <c r="C34" s="11">
        <v>400</v>
      </c>
      <c r="D34" s="120" t="s">
        <v>224</v>
      </c>
      <c r="E34" s="11">
        <f>E33</f>
        <v>2200</v>
      </c>
      <c r="F34" s="11">
        <f>F33</f>
        <v>3600</v>
      </c>
      <c r="G34" s="11">
        <f>G33</f>
        <v>4550</v>
      </c>
      <c r="H34" s="78">
        <v>0.65900000000000003</v>
      </c>
      <c r="I34" s="78">
        <v>34.299999999999997</v>
      </c>
      <c r="J34" s="166">
        <v>5750</v>
      </c>
      <c r="K34" s="190">
        <v>34.329709999999999</v>
      </c>
      <c r="L34" s="71">
        <v>-2.1800169999999998E-3</v>
      </c>
      <c r="M34" s="71">
        <v>-1.9756959999999999E-7</v>
      </c>
      <c r="N34" s="71">
        <v>-1.4203669999999999E-10</v>
      </c>
      <c r="O34" s="71">
        <v>3.2175219999999997E-14</v>
      </c>
      <c r="P34" s="74">
        <v>-3.720548E-18</v>
      </c>
      <c r="Q34" s="184">
        <v>0.53840690000000002</v>
      </c>
      <c r="R34" s="71">
        <v>1.149442E-4</v>
      </c>
      <c r="S34" s="71">
        <v>2.3203879999999999E-8</v>
      </c>
      <c r="T34" s="71">
        <v>-1.8259190000000001E-11</v>
      </c>
      <c r="U34" s="71">
        <v>3.5470459999999999E-15</v>
      </c>
      <c r="V34" s="96">
        <v>-2.8910100000000001E-19</v>
      </c>
      <c r="W34" s="103">
        <v>4</v>
      </c>
      <c r="X34" s="122">
        <v>5000</v>
      </c>
      <c r="Y34" s="106"/>
      <c r="Z34" s="127">
        <v>0.875</v>
      </c>
      <c r="AA34" s="11">
        <v>250</v>
      </c>
      <c r="AB34" s="88">
        <v>410</v>
      </c>
      <c r="AC34" s="112">
        <v>4</v>
      </c>
      <c r="AD34" s="109">
        <v>73</v>
      </c>
      <c r="AE34" s="109">
        <v>1</v>
      </c>
      <c r="AF34" s="211">
        <v>50.65878</v>
      </c>
    </row>
    <row r="35" spans="2:32">
      <c r="B35" s="165" t="s">
        <v>110</v>
      </c>
      <c r="C35" s="11">
        <v>400</v>
      </c>
      <c r="D35" s="120" t="s">
        <v>79</v>
      </c>
      <c r="E35" s="11">
        <v>3200</v>
      </c>
      <c r="F35" s="11">
        <v>4700</v>
      </c>
      <c r="G35" s="11">
        <v>5600</v>
      </c>
      <c r="H35" s="78">
        <v>0.66600000000000004</v>
      </c>
      <c r="I35" s="182">
        <v>34</v>
      </c>
      <c r="J35" s="166">
        <v>6900</v>
      </c>
      <c r="K35" s="190">
        <v>34.04768</v>
      </c>
      <c r="L35" s="71">
        <v>-5.8212519999999999E-3</v>
      </c>
      <c r="M35" s="71">
        <v>2.0435040000000001E-6</v>
      </c>
      <c r="N35" s="71">
        <v>-1.8714129999999999E-10</v>
      </c>
      <c r="O35" s="71">
        <v>-2.523112E-14</v>
      </c>
      <c r="P35" s="74">
        <v>1.7863950000000001E-18</v>
      </c>
      <c r="Q35" s="184">
        <v>0.79632499999999995</v>
      </c>
      <c r="R35" s="71">
        <v>1.6092179999999999E-4</v>
      </c>
      <c r="S35" s="71">
        <v>-6.3871289999999996E-8</v>
      </c>
      <c r="T35" s="71">
        <v>2.395368E-11</v>
      </c>
      <c r="U35" s="71">
        <v>-3.3464590000000001E-15</v>
      </c>
      <c r="V35" s="96">
        <v>1.1321410000000001E-19</v>
      </c>
      <c r="W35" s="103">
        <v>4</v>
      </c>
      <c r="X35" s="122">
        <v>5000</v>
      </c>
      <c r="Y35" s="106"/>
      <c r="Z35" s="127">
        <v>0.875</v>
      </c>
      <c r="AA35" s="11">
        <v>250</v>
      </c>
      <c r="AB35" s="88">
        <v>410</v>
      </c>
      <c r="AC35" s="112">
        <v>4</v>
      </c>
      <c r="AD35" s="109">
        <v>67</v>
      </c>
      <c r="AE35" s="109">
        <v>1</v>
      </c>
      <c r="AF35" s="211">
        <v>7.3062829999999996</v>
      </c>
    </row>
    <row r="36" spans="2:32">
      <c r="B36" s="165" t="s">
        <v>110</v>
      </c>
      <c r="C36" s="11">
        <v>400</v>
      </c>
      <c r="D36" s="120" t="s">
        <v>225</v>
      </c>
      <c r="E36" s="11">
        <f>E35</f>
        <v>3200</v>
      </c>
      <c r="F36" s="11">
        <f>F35</f>
        <v>4700</v>
      </c>
      <c r="G36" s="11">
        <f>G35</f>
        <v>5600</v>
      </c>
      <c r="H36" s="78">
        <v>0.66600000000000004</v>
      </c>
      <c r="I36" s="182">
        <v>34</v>
      </c>
      <c r="J36" s="166">
        <v>6900</v>
      </c>
      <c r="K36" s="190">
        <v>34.04768</v>
      </c>
      <c r="L36" s="71">
        <v>-5.8212519999999999E-3</v>
      </c>
      <c r="M36" s="71">
        <v>2.0435040000000001E-6</v>
      </c>
      <c r="N36" s="71">
        <v>-1.8714129999999999E-10</v>
      </c>
      <c r="O36" s="71">
        <v>-2.523112E-14</v>
      </c>
      <c r="P36" s="74">
        <v>1.7863950000000001E-18</v>
      </c>
      <c r="Q36" s="184">
        <v>0.79632499999999995</v>
      </c>
      <c r="R36" s="71">
        <v>1.6092179999999999E-4</v>
      </c>
      <c r="S36" s="71">
        <v>-6.3871289999999996E-8</v>
      </c>
      <c r="T36" s="71">
        <v>2.395368E-11</v>
      </c>
      <c r="U36" s="71">
        <v>-3.3464590000000001E-15</v>
      </c>
      <c r="V36" s="96">
        <v>1.1321410000000001E-19</v>
      </c>
      <c r="W36" s="103">
        <v>4</v>
      </c>
      <c r="X36" s="122">
        <v>5000</v>
      </c>
      <c r="Y36" s="106"/>
      <c r="Z36" s="127">
        <v>0.875</v>
      </c>
      <c r="AA36" s="11">
        <v>250</v>
      </c>
      <c r="AB36" s="88">
        <v>410</v>
      </c>
      <c r="AC36" s="112">
        <v>3</v>
      </c>
      <c r="AD36" s="109">
        <v>67</v>
      </c>
      <c r="AE36" s="109">
        <v>1</v>
      </c>
      <c r="AF36" s="211">
        <v>48.856400000000001</v>
      </c>
    </row>
    <row r="37" spans="2:32">
      <c r="B37" s="165" t="s">
        <v>110</v>
      </c>
      <c r="C37" s="11">
        <v>400</v>
      </c>
      <c r="D37" s="120" t="s">
        <v>80</v>
      </c>
      <c r="E37" s="11">
        <v>3800</v>
      </c>
      <c r="F37" s="11">
        <v>5600</v>
      </c>
      <c r="G37" s="11">
        <v>6900</v>
      </c>
      <c r="H37" s="78">
        <v>0.66800000000000004</v>
      </c>
      <c r="I37" s="182">
        <v>33</v>
      </c>
      <c r="J37" s="166">
        <v>8600</v>
      </c>
      <c r="K37" s="190">
        <v>33.033000000000001</v>
      </c>
      <c r="L37" s="71">
        <v>-3.4714300000000002E-3</v>
      </c>
      <c r="M37" s="71">
        <v>7.0092499999999998E-7</v>
      </c>
      <c r="N37" s="71">
        <v>-2.9970100000000001E-11</v>
      </c>
      <c r="O37" s="71">
        <v>-4.8332999999999999E-15</v>
      </c>
      <c r="P37" s="74">
        <v>-1.78045E-19</v>
      </c>
      <c r="Q37" s="184">
        <v>0.80160900000000002</v>
      </c>
      <c r="R37" s="71">
        <v>1.13309E-5</v>
      </c>
      <c r="S37" s="71">
        <v>7.1371600000000004E-8</v>
      </c>
      <c r="T37" s="71">
        <v>-1.6743100000000001E-11</v>
      </c>
      <c r="U37" s="71">
        <v>1.98885E-15</v>
      </c>
      <c r="V37" s="96">
        <v>-1.0975400000000001E-19</v>
      </c>
      <c r="W37" s="103">
        <v>4</v>
      </c>
      <c r="X37" s="122">
        <v>5000</v>
      </c>
      <c r="Y37" s="106"/>
      <c r="Z37" s="127">
        <v>0.875</v>
      </c>
      <c r="AA37" s="11">
        <v>250</v>
      </c>
      <c r="AB37" s="88">
        <v>410</v>
      </c>
      <c r="AC37" s="112">
        <v>4</v>
      </c>
      <c r="AD37" s="109">
        <v>67</v>
      </c>
      <c r="AE37" s="109">
        <v>1</v>
      </c>
      <c r="AF37" s="211">
        <v>7.3062829999999996</v>
      </c>
    </row>
    <row r="38" spans="2:32" ht="15" thickBot="1">
      <c r="B38" s="177" t="s">
        <v>110</v>
      </c>
      <c r="C38" s="100">
        <v>400</v>
      </c>
      <c r="D38" s="192" t="s">
        <v>226</v>
      </c>
      <c r="E38" s="100">
        <f>E37</f>
        <v>3800</v>
      </c>
      <c r="F38" s="100">
        <f>F37</f>
        <v>5600</v>
      </c>
      <c r="G38" s="100">
        <f>G37</f>
        <v>6900</v>
      </c>
      <c r="H38" s="180">
        <v>0.66800000000000004</v>
      </c>
      <c r="I38" s="193">
        <v>33</v>
      </c>
      <c r="J38" s="181">
        <v>8600</v>
      </c>
      <c r="K38" s="191">
        <v>33.033000000000001</v>
      </c>
      <c r="L38" s="76">
        <v>-3.4714300000000002E-3</v>
      </c>
      <c r="M38" s="76">
        <v>7.0092499999999998E-7</v>
      </c>
      <c r="N38" s="76">
        <v>-2.9970100000000001E-11</v>
      </c>
      <c r="O38" s="76">
        <v>-4.8332999999999999E-15</v>
      </c>
      <c r="P38" s="77">
        <v>-1.78045E-19</v>
      </c>
      <c r="Q38" s="185">
        <v>0.80160900000000002</v>
      </c>
      <c r="R38" s="76">
        <v>1.13309E-5</v>
      </c>
      <c r="S38" s="76">
        <v>7.1371600000000004E-8</v>
      </c>
      <c r="T38" s="76">
        <v>-1.6743100000000001E-11</v>
      </c>
      <c r="U38" s="76">
        <v>1.98885E-15</v>
      </c>
      <c r="V38" s="97">
        <v>-1.0975400000000001E-19</v>
      </c>
      <c r="W38" s="104">
        <v>4</v>
      </c>
      <c r="X38" s="123">
        <v>5000</v>
      </c>
      <c r="Y38" s="107"/>
      <c r="Z38" s="128">
        <v>0.875</v>
      </c>
      <c r="AA38" s="75">
        <v>250</v>
      </c>
      <c r="AB38" s="89">
        <v>410</v>
      </c>
      <c r="AC38" s="113">
        <v>3</v>
      </c>
      <c r="AD38" s="114">
        <v>67</v>
      </c>
      <c r="AE38" s="114">
        <v>1</v>
      </c>
      <c r="AF38" s="212">
        <v>48.856400000000001</v>
      </c>
    </row>
    <row r="39" spans="2:32">
      <c r="B39" s="161" t="s">
        <v>110</v>
      </c>
      <c r="C39" s="70">
        <v>538</v>
      </c>
      <c r="D39" s="186" t="s">
        <v>322</v>
      </c>
      <c r="E39" s="70">
        <v>500</v>
      </c>
      <c r="F39" s="70">
        <v>7600</v>
      </c>
      <c r="G39" s="70">
        <v>10000</v>
      </c>
      <c r="H39" s="70">
        <v>0.497</v>
      </c>
      <c r="I39" s="70">
        <v>49.4</v>
      </c>
      <c r="J39" s="91">
        <v>11000</v>
      </c>
      <c r="K39" s="217">
        <v>49.358519999999999</v>
      </c>
      <c r="L39" s="217">
        <v>-2.062927E-4</v>
      </c>
      <c r="M39" s="217">
        <v>-1.2784990000000001E-6</v>
      </c>
      <c r="N39" s="217">
        <v>1.1792989999999999E-10</v>
      </c>
      <c r="O39" s="217">
        <v>3.5272990000000001E-15</v>
      </c>
      <c r="P39" s="217">
        <v>-6.2870430000000003E-19</v>
      </c>
      <c r="Q39" s="217">
        <v>2.8245</v>
      </c>
      <c r="R39" s="217">
        <v>-2.561385E-4</v>
      </c>
      <c r="S39" s="217">
        <v>1.1078640000000001E-7</v>
      </c>
      <c r="T39" s="217">
        <v>-2.4189500000000001E-11</v>
      </c>
      <c r="U39" s="217">
        <v>2.3610659999999999E-15</v>
      </c>
      <c r="V39" s="218">
        <v>-8.51146E-20</v>
      </c>
      <c r="W39" s="102">
        <v>5.38</v>
      </c>
      <c r="X39" s="125">
        <v>5000</v>
      </c>
      <c r="Y39" s="108"/>
      <c r="Z39" s="204">
        <v>0.875</v>
      </c>
      <c r="AA39" s="163">
        <v>250</v>
      </c>
      <c r="AB39" s="164">
        <v>410</v>
      </c>
      <c r="AC39" s="209">
        <v>2</v>
      </c>
      <c r="AD39" s="210">
        <v>20</v>
      </c>
      <c r="AE39" s="210">
        <v>2</v>
      </c>
      <c r="AF39" s="213">
        <v>50.256799999999998</v>
      </c>
    </row>
    <row r="40" spans="2:32">
      <c r="B40" s="165" t="s">
        <v>110</v>
      </c>
      <c r="C40" s="11">
        <v>538</v>
      </c>
      <c r="D40" s="120" t="s">
        <v>44</v>
      </c>
      <c r="E40" s="11">
        <v>1250</v>
      </c>
      <c r="F40" s="11">
        <v>1900</v>
      </c>
      <c r="G40" s="11">
        <v>2550</v>
      </c>
      <c r="H40" s="11">
        <v>0.63800000000000001</v>
      </c>
      <c r="I40" s="11">
        <v>74.599999999999994</v>
      </c>
      <c r="J40" s="92">
        <v>3000</v>
      </c>
      <c r="K40" s="196">
        <v>74.588899999999995</v>
      </c>
      <c r="L40" s="81">
        <v>-4.1085519999999997E-3</v>
      </c>
      <c r="M40" s="81">
        <v>1.3831809999999999E-5</v>
      </c>
      <c r="N40" s="81">
        <v>-2.4716290000000001E-8</v>
      </c>
      <c r="O40" s="81">
        <v>1.236365E-11</v>
      </c>
      <c r="P40" s="197">
        <v>-2.1140280000000001E-15</v>
      </c>
      <c r="Q40" s="194">
        <v>0.94923440000000003</v>
      </c>
      <c r="R40" s="81">
        <v>9.7754939999999998E-5</v>
      </c>
      <c r="S40" s="81">
        <v>-9.5366440000000003E-8</v>
      </c>
      <c r="T40" s="81">
        <v>1.5966159999999999E-10</v>
      </c>
      <c r="U40" s="81">
        <v>-6.5539080000000006E-14</v>
      </c>
      <c r="V40" s="98">
        <v>7.8173360000000001E-18</v>
      </c>
      <c r="W40" s="116">
        <v>5.38</v>
      </c>
      <c r="X40" s="124">
        <v>5000</v>
      </c>
      <c r="Y40" s="117"/>
      <c r="Z40" s="129">
        <v>0.875</v>
      </c>
      <c r="AA40" s="79">
        <v>250</v>
      </c>
      <c r="AB40" s="90">
        <v>410</v>
      </c>
      <c r="AC40" s="118">
        <v>15</v>
      </c>
      <c r="AD40" s="119">
        <v>227</v>
      </c>
      <c r="AE40" s="119">
        <v>1</v>
      </c>
      <c r="AF40" s="214">
        <v>16.588640000000002</v>
      </c>
    </row>
    <row r="41" spans="2:32">
      <c r="B41" s="165" t="s">
        <v>110</v>
      </c>
      <c r="C41" s="11">
        <v>538</v>
      </c>
      <c r="D41" s="120" t="s">
        <v>227</v>
      </c>
      <c r="E41" s="11">
        <f>E40</f>
        <v>1250</v>
      </c>
      <c r="F41" s="11">
        <f t="shared" ref="F41:G41" si="1">F40</f>
        <v>1900</v>
      </c>
      <c r="G41" s="11">
        <f t="shared" si="1"/>
        <v>2550</v>
      </c>
      <c r="H41" s="79">
        <v>0.63800000000000001</v>
      </c>
      <c r="I41" s="79">
        <v>74.599999999999994</v>
      </c>
      <c r="J41" s="115">
        <v>3000</v>
      </c>
      <c r="K41" s="190">
        <v>74.588899999999995</v>
      </c>
      <c r="L41" s="71">
        <v>-4.1085519999999997E-3</v>
      </c>
      <c r="M41" s="71">
        <v>1.3831809999999999E-5</v>
      </c>
      <c r="N41" s="71">
        <v>-2.4716290000000001E-8</v>
      </c>
      <c r="O41" s="71">
        <v>1.236365E-11</v>
      </c>
      <c r="P41" s="74">
        <v>-2.1140280000000001E-15</v>
      </c>
      <c r="Q41" s="184">
        <v>0.94923440000000003</v>
      </c>
      <c r="R41" s="71">
        <v>9.7754939999999998E-5</v>
      </c>
      <c r="S41" s="71">
        <v>-9.5366440000000003E-8</v>
      </c>
      <c r="T41" s="71">
        <v>1.5966159999999999E-10</v>
      </c>
      <c r="U41" s="71">
        <v>-6.5539080000000006E-14</v>
      </c>
      <c r="V41" s="96">
        <v>7.8173360000000001E-18</v>
      </c>
      <c r="W41" s="103">
        <v>5.38</v>
      </c>
      <c r="X41" s="122">
        <v>5000</v>
      </c>
      <c r="Y41" s="106"/>
      <c r="Z41" s="127">
        <v>0.875</v>
      </c>
      <c r="AA41" s="11">
        <v>250</v>
      </c>
      <c r="AB41" s="88">
        <v>410</v>
      </c>
      <c r="AC41" s="112">
        <v>14</v>
      </c>
      <c r="AD41" s="109">
        <v>226</v>
      </c>
      <c r="AE41" s="109">
        <v>1</v>
      </c>
      <c r="AF41" s="211">
        <v>73.95702</v>
      </c>
    </row>
    <row r="42" spans="2:32">
      <c r="B42" s="165" t="s">
        <v>110</v>
      </c>
      <c r="C42" s="11">
        <v>538</v>
      </c>
      <c r="D42" s="120" t="s">
        <v>43</v>
      </c>
      <c r="E42" s="11">
        <v>1650</v>
      </c>
      <c r="F42" s="11">
        <v>2400</v>
      </c>
      <c r="G42" s="11">
        <v>2880</v>
      </c>
      <c r="H42" s="198">
        <v>0.64</v>
      </c>
      <c r="I42" s="11">
        <v>60.5</v>
      </c>
      <c r="J42" s="92">
        <v>3500</v>
      </c>
      <c r="K42" s="190">
        <v>60.526389999999999</v>
      </c>
      <c r="L42" s="71">
        <v>1.4794739999999999E-6</v>
      </c>
      <c r="M42" s="71">
        <v>-1.3097490000000001E-5</v>
      </c>
      <c r="N42" s="71">
        <v>1.4273210000000001E-8</v>
      </c>
      <c r="O42" s="71">
        <v>-6.0664959999999998E-12</v>
      </c>
      <c r="P42" s="74">
        <v>7.6318100000000003E-16</v>
      </c>
      <c r="Q42" s="184">
        <v>0.73328839999999995</v>
      </c>
      <c r="R42" s="71">
        <v>1.7731689999999999E-4</v>
      </c>
      <c r="S42" s="71">
        <v>-2.1964149999999999E-7</v>
      </c>
      <c r="T42" s="71">
        <v>4.2325700000000002E-10</v>
      </c>
      <c r="U42" s="71">
        <v>-2.0824E-13</v>
      </c>
      <c r="V42" s="96">
        <v>2.9126520000000002E-17</v>
      </c>
      <c r="W42" s="103">
        <v>5.38</v>
      </c>
      <c r="X42" s="122">
        <v>5000</v>
      </c>
      <c r="Y42" s="106"/>
      <c r="Z42" s="127">
        <v>0.875</v>
      </c>
      <c r="AA42" s="11">
        <v>250</v>
      </c>
      <c r="AB42" s="88">
        <v>410</v>
      </c>
      <c r="AC42" s="112">
        <v>14</v>
      </c>
      <c r="AD42" s="109">
        <v>206</v>
      </c>
      <c r="AE42" s="109">
        <v>1</v>
      </c>
      <c r="AF42" s="211">
        <v>14.05566</v>
      </c>
    </row>
    <row r="43" spans="2:32">
      <c r="B43" s="165" t="s">
        <v>110</v>
      </c>
      <c r="C43" s="11">
        <v>538</v>
      </c>
      <c r="D43" s="120" t="s">
        <v>228</v>
      </c>
      <c r="E43" s="11">
        <f>E42</f>
        <v>1650</v>
      </c>
      <c r="F43" s="11">
        <f>F42</f>
        <v>2400</v>
      </c>
      <c r="G43" s="11">
        <f>G42</f>
        <v>2880</v>
      </c>
      <c r="H43" s="198">
        <v>0.64</v>
      </c>
      <c r="I43" s="11">
        <v>60.5</v>
      </c>
      <c r="J43" s="92">
        <v>3500</v>
      </c>
      <c r="K43" s="190">
        <v>60.526389999999999</v>
      </c>
      <c r="L43" s="71">
        <v>1.4794739999999999E-6</v>
      </c>
      <c r="M43" s="71">
        <v>-1.3097490000000001E-5</v>
      </c>
      <c r="N43" s="71">
        <v>1.4273210000000001E-8</v>
      </c>
      <c r="O43" s="71">
        <v>-6.0664959999999998E-12</v>
      </c>
      <c r="P43" s="74">
        <v>7.6318100000000003E-16</v>
      </c>
      <c r="Q43" s="184">
        <v>0.73328839999999995</v>
      </c>
      <c r="R43" s="71">
        <v>1.7731689999999999E-4</v>
      </c>
      <c r="S43" s="71">
        <v>-2.1964149999999999E-7</v>
      </c>
      <c r="T43" s="71">
        <v>4.2325700000000002E-10</v>
      </c>
      <c r="U43" s="71">
        <v>-2.0824E-13</v>
      </c>
      <c r="V43" s="96">
        <v>2.9126520000000002E-17</v>
      </c>
      <c r="W43" s="103">
        <v>5.38</v>
      </c>
      <c r="X43" s="122">
        <v>5000</v>
      </c>
      <c r="Y43" s="106"/>
      <c r="Z43" s="127">
        <v>0.875</v>
      </c>
      <c r="AA43" s="11">
        <v>250</v>
      </c>
      <c r="AB43" s="88">
        <v>410</v>
      </c>
      <c r="AC43" s="112">
        <v>13</v>
      </c>
      <c r="AD43" s="109">
        <v>205</v>
      </c>
      <c r="AE43" s="109">
        <v>1</v>
      </c>
      <c r="AF43" s="211">
        <v>43.966050000000003</v>
      </c>
    </row>
    <row r="44" spans="2:32">
      <c r="B44" s="165" t="s">
        <v>110</v>
      </c>
      <c r="C44" s="11">
        <v>538</v>
      </c>
      <c r="D44" s="120" t="s">
        <v>42</v>
      </c>
      <c r="E44" s="11">
        <v>2150</v>
      </c>
      <c r="F44" s="11">
        <v>3000</v>
      </c>
      <c r="G44" s="11">
        <v>3870</v>
      </c>
      <c r="H44" s="11">
        <v>0.67700000000000005</v>
      </c>
      <c r="I44" s="11">
        <v>62.2</v>
      </c>
      <c r="J44" s="92">
        <v>5300</v>
      </c>
      <c r="K44" s="190">
        <v>57.539709999999999</v>
      </c>
      <c r="L44" s="71">
        <v>5.5577689999999997E-3</v>
      </c>
      <c r="M44" s="71">
        <v>3.4387220000000001E-7</v>
      </c>
      <c r="N44" s="71">
        <v>-1.7585999999999999E-9</v>
      </c>
      <c r="O44" s="71">
        <v>3.5361530000000003E-13</v>
      </c>
      <c r="P44" s="74">
        <v>-2.6593569999999999E-17</v>
      </c>
      <c r="Q44" s="184">
        <v>1.112031</v>
      </c>
      <c r="R44" s="71">
        <v>3.197769E-4</v>
      </c>
      <c r="S44" s="71">
        <v>-3.0468450000000003E-8</v>
      </c>
      <c r="T44" s="71">
        <v>-2.223221E-11</v>
      </c>
      <c r="U44" s="71">
        <v>8.5870260000000002E-15</v>
      </c>
      <c r="V44" s="96">
        <v>-8.1753050000000002E-19</v>
      </c>
      <c r="W44" s="103">
        <v>5.38</v>
      </c>
      <c r="X44" s="122">
        <v>5000</v>
      </c>
      <c r="Y44" s="106"/>
      <c r="Z44" s="127">
        <v>0.875</v>
      </c>
      <c r="AA44" s="11">
        <v>250</v>
      </c>
      <c r="AB44" s="88">
        <v>410</v>
      </c>
      <c r="AC44" s="112">
        <v>11</v>
      </c>
      <c r="AD44" s="109">
        <v>163</v>
      </c>
      <c r="AE44" s="109">
        <v>1</v>
      </c>
      <c r="AF44" s="211">
        <v>17.397680000000001</v>
      </c>
    </row>
    <row r="45" spans="2:32">
      <c r="B45" s="165" t="s">
        <v>110</v>
      </c>
      <c r="C45" s="11">
        <v>538</v>
      </c>
      <c r="D45" s="120" t="s">
        <v>229</v>
      </c>
      <c r="E45" s="11">
        <f>E44</f>
        <v>2150</v>
      </c>
      <c r="F45" s="11">
        <f>F44</f>
        <v>3000</v>
      </c>
      <c r="G45" s="11">
        <f>G44</f>
        <v>3870</v>
      </c>
      <c r="H45" s="11">
        <v>0.67700000000000005</v>
      </c>
      <c r="I45" s="11">
        <v>62.2</v>
      </c>
      <c r="J45" s="92">
        <v>5300</v>
      </c>
      <c r="K45" s="190">
        <v>57.539709999999999</v>
      </c>
      <c r="L45" s="71">
        <v>5.5577689999999997E-3</v>
      </c>
      <c r="M45" s="71">
        <v>3.4387220000000001E-7</v>
      </c>
      <c r="N45" s="71">
        <v>-1.7585999999999999E-9</v>
      </c>
      <c r="O45" s="71">
        <v>3.5361530000000003E-13</v>
      </c>
      <c r="P45" s="74">
        <v>-2.6593569999999999E-17</v>
      </c>
      <c r="Q45" s="184">
        <v>1.112031</v>
      </c>
      <c r="R45" s="71">
        <v>3.197769E-4</v>
      </c>
      <c r="S45" s="71">
        <v>-3.0468450000000003E-8</v>
      </c>
      <c r="T45" s="71">
        <v>-2.223221E-11</v>
      </c>
      <c r="U45" s="71">
        <v>8.5870260000000002E-15</v>
      </c>
      <c r="V45" s="96">
        <v>-8.1753050000000002E-19</v>
      </c>
      <c r="W45" s="103">
        <v>5.38</v>
      </c>
      <c r="X45" s="122">
        <v>5000</v>
      </c>
      <c r="Y45" s="106"/>
      <c r="Z45" s="127">
        <v>0.875</v>
      </c>
      <c r="AA45" s="11">
        <v>250</v>
      </c>
      <c r="AB45" s="88">
        <v>410</v>
      </c>
      <c r="AC45" s="112">
        <v>10</v>
      </c>
      <c r="AD45" s="109">
        <v>163</v>
      </c>
      <c r="AE45" s="109">
        <v>1</v>
      </c>
      <c r="AF45" s="211">
        <v>77.49109</v>
      </c>
    </row>
    <row r="46" spans="2:32">
      <c r="B46" s="165" t="s">
        <v>110</v>
      </c>
      <c r="C46" s="11">
        <v>538</v>
      </c>
      <c r="D46" s="120" t="s">
        <v>88</v>
      </c>
      <c r="E46" s="11">
        <v>2100</v>
      </c>
      <c r="F46" s="11">
        <v>3650</v>
      </c>
      <c r="G46" s="11">
        <v>5000</v>
      </c>
      <c r="H46" s="11">
        <v>0.67200000000000004</v>
      </c>
      <c r="I46" s="11">
        <v>75.5</v>
      </c>
      <c r="J46" s="92">
        <v>6800</v>
      </c>
      <c r="K46" s="190">
        <v>73.343100000000007</v>
      </c>
      <c r="L46" s="71">
        <v>6.2237200000000003E-3</v>
      </c>
      <c r="M46" s="71">
        <v>-5.1075499999999999E-6</v>
      </c>
      <c r="N46" s="71">
        <v>1.3079100000000001E-9</v>
      </c>
      <c r="O46" s="71">
        <v>-1.9950599999999999E-13</v>
      </c>
      <c r="P46" s="74">
        <v>9.4986699999999994E-18</v>
      </c>
      <c r="Q46" s="184">
        <v>0.90889299999999995</v>
      </c>
      <c r="R46" s="71">
        <v>5.4615800000000004E-4</v>
      </c>
      <c r="S46" s="71">
        <v>-6.1247500000000006E-8</v>
      </c>
      <c r="T46" s="71">
        <v>1.9233700000000001E-11</v>
      </c>
      <c r="U46" s="71">
        <v>-3.6436700000000003E-15</v>
      </c>
      <c r="V46" s="96">
        <v>1.80977E-19</v>
      </c>
      <c r="W46" s="103">
        <v>5.38</v>
      </c>
      <c r="X46" s="122">
        <v>5000</v>
      </c>
      <c r="Y46" s="106"/>
      <c r="Z46" s="127">
        <v>0.875</v>
      </c>
      <c r="AA46" s="11">
        <v>250</v>
      </c>
      <c r="AB46" s="88">
        <v>410</v>
      </c>
      <c r="AC46" s="112">
        <v>8</v>
      </c>
      <c r="AD46" s="109">
        <v>114</v>
      </c>
      <c r="AE46" s="109">
        <v>1</v>
      </c>
      <c r="AF46" s="211">
        <v>16.075859999999999</v>
      </c>
    </row>
    <row r="47" spans="2:32">
      <c r="B47" s="165" t="s">
        <v>110</v>
      </c>
      <c r="C47" s="11">
        <v>538</v>
      </c>
      <c r="D47" s="120" t="s">
        <v>230</v>
      </c>
      <c r="E47" s="11">
        <f>E46</f>
        <v>2100</v>
      </c>
      <c r="F47" s="11">
        <f>F46</f>
        <v>3650</v>
      </c>
      <c r="G47" s="11">
        <f>G46</f>
        <v>5000</v>
      </c>
      <c r="H47" s="11">
        <v>0.67200000000000004</v>
      </c>
      <c r="I47" s="11">
        <v>75.5</v>
      </c>
      <c r="J47" s="92">
        <v>6800</v>
      </c>
      <c r="K47" s="190">
        <v>73.343100000000007</v>
      </c>
      <c r="L47" s="71">
        <v>6.2237200000000003E-3</v>
      </c>
      <c r="M47" s="71">
        <v>-5.1075499999999999E-6</v>
      </c>
      <c r="N47" s="71">
        <v>1.3079100000000001E-9</v>
      </c>
      <c r="O47" s="71">
        <v>-1.9950599999999999E-13</v>
      </c>
      <c r="P47" s="74">
        <v>9.4986699999999994E-18</v>
      </c>
      <c r="Q47" s="184">
        <v>0.90889299999999995</v>
      </c>
      <c r="R47" s="71">
        <v>5.4615800000000004E-4</v>
      </c>
      <c r="S47" s="71">
        <v>-6.1247500000000006E-8</v>
      </c>
      <c r="T47" s="71">
        <v>1.9233700000000001E-11</v>
      </c>
      <c r="U47" s="71">
        <v>-3.6436700000000003E-15</v>
      </c>
      <c r="V47" s="96">
        <v>1.80977E-19</v>
      </c>
      <c r="W47" s="103">
        <v>5.38</v>
      </c>
      <c r="X47" s="122">
        <v>5000</v>
      </c>
      <c r="Y47" s="106"/>
      <c r="Z47" s="127">
        <v>0.875</v>
      </c>
      <c r="AA47" s="11">
        <v>250</v>
      </c>
      <c r="AB47" s="88">
        <v>410</v>
      </c>
      <c r="AC47" s="112">
        <v>7</v>
      </c>
      <c r="AD47" s="109">
        <v>114</v>
      </c>
      <c r="AE47" s="109">
        <v>1</v>
      </c>
      <c r="AF47" s="211">
        <v>19.062149999999999</v>
      </c>
    </row>
    <row r="48" spans="2:32">
      <c r="B48" s="165" t="s">
        <v>110</v>
      </c>
      <c r="C48" s="11">
        <v>538</v>
      </c>
      <c r="D48" s="120" t="s">
        <v>40</v>
      </c>
      <c r="E48" s="11">
        <v>3500</v>
      </c>
      <c r="F48" s="11">
        <v>5450</v>
      </c>
      <c r="G48" s="11">
        <v>7100</v>
      </c>
      <c r="H48" s="11">
        <v>0.71199999999999997</v>
      </c>
      <c r="I48" s="199">
        <v>74</v>
      </c>
      <c r="J48" s="92">
        <v>9400</v>
      </c>
      <c r="K48" s="190">
        <v>74.000500000000002</v>
      </c>
      <c r="L48" s="71">
        <v>-9.4416699999999992E-3</v>
      </c>
      <c r="M48" s="71">
        <v>1.9164E-6</v>
      </c>
      <c r="N48" s="71">
        <v>-2.5343099999999998E-10</v>
      </c>
      <c r="O48" s="71">
        <v>7.2063999999999997E-15</v>
      </c>
      <c r="P48" s="74">
        <v>0</v>
      </c>
      <c r="Q48" s="184">
        <v>1.8423099999999999</v>
      </c>
      <c r="R48" s="71">
        <v>-3.5920300000000002E-5</v>
      </c>
      <c r="S48" s="71">
        <v>7.4088600000000001E-8</v>
      </c>
      <c r="T48" s="71">
        <v>-9.9703599999999999E-12</v>
      </c>
      <c r="U48" s="71">
        <v>3.2827000000000001E-16</v>
      </c>
      <c r="V48" s="96">
        <v>0</v>
      </c>
      <c r="W48" s="103">
        <v>5.38</v>
      </c>
      <c r="X48" s="122">
        <v>5000</v>
      </c>
      <c r="Y48" s="106"/>
      <c r="Z48" s="132">
        <v>1</v>
      </c>
      <c r="AA48" s="11">
        <v>376</v>
      </c>
      <c r="AB48" s="88">
        <v>600</v>
      </c>
      <c r="AC48" s="112">
        <v>6</v>
      </c>
      <c r="AD48" s="109">
        <v>90</v>
      </c>
      <c r="AE48" s="109">
        <v>1</v>
      </c>
      <c r="AF48" s="211">
        <v>15.320510000000001</v>
      </c>
    </row>
    <row r="49" spans="2:32">
      <c r="B49" s="165" t="s">
        <v>110</v>
      </c>
      <c r="C49" s="11">
        <v>538</v>
      </c>
      <c r="D49" s="120" t="s">
        <v>231</v>
      </c>
      <c r="E49" s="11">
        <f>E48</f>
        <v>3500</v>
      </c>
      <c r="F49" s="11">
        <f>F48</f>
        <v>5450</v>
      </c>
      <c r="G49" s="11">
        <f>G48</f>
        <v>7100</v>
      </c>
      <c r="H49" s="11">
        <v>0.71199999999999997</v>
      </c>
      <c r="I49" s="199">
        <v>74</v>
      </c>
      <c r="J49" s="92">
        <v>9400</v>
      </c>
      <c r="K49" s="190">
        <v>74.000500000000002</v>
      </c>
      <c r="L49" s="71">
        <v>-9.4416699999999992E-3</v>
      </c>
      <c r="M49" s="71">
        <v>1.9164E-6</v>
      </c>
      <c r="N49" s="71">
        <v>-2.5343099999999998E-10</v>
      </c>
      <c r="O49" s="71">
        <v>7.2063999999999997E-15</v>
      </c>
      <c r="P49" s="74">
        <v>0</v>
      </c>
      <c r="Q49" s="184">
        <v>1.8423099999999999</v>
      </c>
      <c r="R49" s="71">
        <v>-3.5920300000000002E-5</v>
      </c>
      <c r="S49" s="71">
        <v>7.4088600000000001E-8</v>
      </c>
      <c r="T49" s="71">
        <v>-9.9703599999999999E-12</v>
      </c>
      <c r="U49" s="71">
        <v>3.2827000000000001E-16</v>
      </c>
      <c r="V49" s="96">
        <v>0</v>
      </c>
      <c r="W49" s="103">
        <v>5.38</v>
      </c>
      <c r="X49" s="122">
        <v>5000</v>
      </c>
      <c r="Y49" s="106"/>
      <c r="Z49" s="132">
        <v>1</v>
      </c>
      <c r="AA49" s="11">
        <v>376</v>
      </c>
      <c r="AB49" s="88">
        <v>600</v>
      </c>
      <c r="AC49" s="112">
        <v>5</v>
      </c>
      <c r="AD49" s="109">
        <v>89</v>
      </c>
      <c r="AE49" s="109">
        <v>1</v>
      </c>
      <c r="AF49" s="211">
        <v>73.445530000000005</v>
      </c>
    </row>
    <row r="50" spans="2:32">
      <c r="B50" s="165" t="s">
        <v>110</v>
      </c>
      <c r="C50" s="11">
        <v>538</v>
      </c>
      <c r="D50" s="120" t="s">
        <v>85</v>
      </c>
      <c r="E50" s="11">
        <v>4800</v>
      </c>
      <c r="F50" s="11">
        <v>7350</v>
      </c>
      <c r="G50" s="11">
        <v>8900</v>
      </c>
      <c r="H50" s="11">
        <v>0.72499999999999998</v>
      </c>
      <c r="I50" s="11">
        <v>77.099999999999994</v>
      </c>
      <c r="J50" s="92">
        <v>10700</v>
      </c>
      <c r="K50" s="190">
        <v>77.111999999999995</v>
      </c>
      <c r="L50" s="71">
        <v>-3.3412300000000002E-3</v>
      </c>
      <c r="M50" s="71">
        <v>3.4908E-7</v>
      </c>
      <c r="N50" s="71">
        <v>-6.1588599999999997E-11</v>
      </c>
      <c r="O50" s="71">
        <v>4.8465800000000004E-16</v>
      </c>
      <c r="P50" s="74">
        <v>-8.1975000000000001E-20</v>
      </c>
      <c r="Q50" s="184">
        <v>2.6448800000000001</v>
      </c>
      <c r="R50" s="71">
        <v>2.21277E-4</v>
      </c>
      <c r="S50" s="71">
        <v>-9.1707099999999994E-8</v>
      </c>
      <c r="T50" s="71">
        <v>3.7576299999999998E-11</v>
      </c>
      <c r="U50" s="71">
        <v>-5.5250100000000002E-15</v>
      </c>
      <c r="V50" s="96">
        <v>2.5000000000000002E-19</v>
      </c>
      <c r="W50" s="103">
        <v>5.38</v>
      </c>
      <c r="X50" s="122">
        <v>5000</v>
      </c>
      <c r="Y50" s="106"/>
      <c r="Z50" s="132">
        <v>1</v>
      </c>
      <c r="AA50" s="11">
        <v>376</v>
      </c>
      <c r="AB50" s="88">
        <v>600</v>
      </c>
      <c r="AC50" s="112">
        <v>4</v>
      </c>
      <c r="AD50" s="109">
        <v>72</v>
      </c>
      <c r="AE50" s="109">
        <v>1</v>
      </c>
      <c r="AF50" s="211">
        <v>16.597840000000001</v>
      </c>
    </row>
    <row r="51" spans="2:32">
      <c r="B51" s="165" t="s">
        <v>110</v>
      </c>
      <c r="C51" s="11">
        <v>538</v>
      </c>
      <c r="D51" s="120" t="s">
        <v>232</v>
      </c>
      <c r="E51" s="11">
        <f>E50</f>
        <v>4800</v>
      </c>
      <c r="F51" s="11">
        <f>F50</f>
        <v>7350</v>
      </c>
      <c r="G51" s="11">
        <f>G50</f>
        <v>8900</v>
      </c>
      <c r="H51" s="11">
        <v>0.72499999999999998</v>
      </c>
      <c r="I51" s="11">
        <v>77.099999999999994</v>
      </c>
      <c r="J51" s="92">
        <v>10700</v>
      </c>
      <c r="K51" s="190">
        <v>77.111999999999995</v>
      </c>
      <c r="L51" s="71">
        <v>-3.3412300000000002E-3</v>
      </c>
      <c r="M51" s="71">
        <v>3.4908E-7</v>
      </c>
      <c r="N51" s="71">
        <v>-6.1588599999999997E-11</v>
      </c>
      <c r="O51" s="71">
        <v>4.8465800000000004E-16</v>
      </c>
      <c r="P51" s="74">
        <v>-8.1975000000000001E-20</v>
      </c>
      <c r="Q51" s="184">
        <v>2.6448800000000001</v>
      </c>
      <c r="R51" s="71">
        <v>2.21277E-4</v>
      </c>
      <c r="S51" s="71">
        <v>-9.1707099999999994E-8</v>
      </c>
      <c r="T51" s="71">
        <v>3.7576299999999998E-11</v>
      </c>
      <c r="U51" s="71">
        <v>-5.5250100000000002E-15</v>
      </c>
      <c r="V51" s="96">
        <v>2.5000000000000002E-19</v>
      </c>
      <c r="W51" s="103">
        <v>5.38</v>
      </c>
      <c r="X51" s="122">
        <v>5000</v>
      </c>
      <c r="Y51" s="106"/>
      <c r="Z51" s="132">
        <v>1</v>
      </c>
      <c r="AA51" s="11">
        <v>376</v>
      </c>
      <c r="AB51" s="88">
        <v>600</v>
      </c>
      <c r="AC51" s="112">
        <v>4</v>
      </c>
      <c r="AD51" s="109">
        <v>71</v>
      </c>
      <c r="AE51" s="109">
        <v>1</v>
      </c>
      <c r="AF51" s="211">
        <v>98.178880000000007</v>
      </c>
    </row>
    <row r="52" spans="2:32">
      <c r="B52" s="165" t="s">
        <v>110</v>
      </c>
      <c r="C52" s="11">
        <v>538</v>
      </c>
      <c r="D52" s="120" t="s">
        <v>86</v>
      </c>
      <c r="E52" s="11">
        <v>5700</v>
      </c>
      <c r="F52" s="11">
        <v>8150</v>
      </c>
      <c r="G52" s="11">
        <v>10000</v>
      </c>
      <c r="H52" s="11">
        <v>0.73199999999999998</v>
      </c>
      <c r="I52" s="11">
        <v>75.5</v>
      </c>
      <c r="J52" s="92">
        <v>13000</v>
      </c>
      <c r="K52" s="190">
        <v>75.519300000000001</v>
      </c>
      <c r="L52" s="71">
        <v>-2.74523E-3</v>
      </c>
      <c r="M52" s="71">
        <v>1.8814399999999999E-7</v>
      </c>
      <c r="N52" s="71">
        <v>-6.0015500000000003E-11</v>
      </c>
      <c r="O52" s="71">
        <v>2.2023399999999998E-15</v>
      </c>
      <c r="P52" s="74">
        <v>0</v>
      </c>
      <c r="Q52" s="184">
        <v>3.1561400000000002</v>
      </c>
      <c r="R52" s="71">
        <v>2.40957E-4</v>
      </c>
      <c r="S52" s="71">
        <v>-2.2160199999999999E-8</v>
      </c>
      <c r="T52" s="71">
        <v>-1.0442300000000001E-12</v>
      </c>
      <c r="U52" s="71">
        <v>9.7258599999999995E-17</v>
      </c>
      <c r="V52" s="96">
        <v>0</v>
      </c>
      <c r="W52" s="103">
        <v>5.38</v>
      </c>
      <c r="X52" s="122">
        <v>5000</v>
      </c>
      <c r="Y52" s="106"/>
      <c r="Z52" s="132">
        <v>1</v>
      </c>
      <c r="AA52" s="11">
        <v>376</v>
      </c>
      <c r="AB52" s="88">
        <v>600</v>
      </c>
      <c r="AC52" s="112">
        <v>4</v>
      </c>
      <c r="AD52" s="109">
        <v>72</v>
      </c>
      <c r="AE52" s="109">
        <v>1</v>
      </c>
      <c r="AF52" s="211">
        <v>16.597840000000001</v>
      </c>
    </row>
    <row r="53" spans="2:32">
      <c r="B53" s="165" t="s">
        <v>110</v>
      </c>
      <c r="C53" s="11">
        <v>538</v>
      </c>
      <c r="D53" s="120" t="s">
        <v>233</v>
      </c>
      <c r="E53" s="11">
        <f>E52</f>
        <v>5700</v>
      </c>
      <c r="F53" s="11">
        <f>F52</f>
        <v>8150</v>
      </c>
      <c r="G53" s="11">
        <f>G52</f>
        <v>10000</v>
      </c>
      <c r="H53" s="11">
        <v>0.73199999999999998</v>
      </c>
      <c r="I53" s="11">
        <v>75.5</v>
      </c>
      <c r="J53" s="92">
        <v>13000</v>
      </c>
      <c r="K53" s="190">
        <v>75.519300000000001</v>
      </c>
      <c r="L53" s="71">
        <v>-2.74523E-3</v>
      </c>
      <c r="M53" s="71">
        <v>1.8814399999999999E-7</v>
      </c>
      <c r="N53" s="71">
        <v>-6.0015500000000003E-11</v>
      </c>
      <c r="O53" s="71">
        <v>2.2023399999999998E-15</v>
      </c>
      <c r="P53" s="74">
        <v>0</v>
      </c>
      <c r="Q53" s="184">
        <v>3.1561400000000002</v>
      </c>
      <c r="R53" s="71">
        <v>2.40957E-4</v>
      </c>
      <c r="S53" s="71">
        <v>-2.2160199999999999E-8</v>
      </c>
      <c r="T53" s="71">
        <v>-1.0442300000000001E-12</v>
      </c>
      <c r="U53" s="71">
        <v>9.7258599999999995E-17</v>
      </c>
      <c r="V53" s="96">
        <v>0</v>
      </c>
      <c r="W53" s="103">
        <v>5.38</v>
      </c>
      <c r="X53" s="122">
        <v>5000</v>
      </c>
      <c r="Y53" s="106"/>
      <c r="Z53" s="132">
        <v>1</v>
      </c>
      <c r="AA53" s="11">
        <v>376</v>
      </c>
      <c r="AB53" s="88">
        <v>600</v>
      </c>
      <c r="AC53" s="112">
        <v>4</v>
      </c>
      <c r="AD53" s="109">
        <v>71</v>
      </c>
      <c r="AE53" s="109">
        <v>1</v>
      </c>
      <c r="AF53" s="211">
        <v>98.178880000000007</v>
      </c>
    </row>
    <row r="54" spans="2:32">
      <c r="B54" s="165" t="s">
        <v>110</v>
      </c>
      <c r="C54" s="11">
        <v>538</v>
      </c>
      <c r="D54" s="120" t="s">
        <v>87</v>
      </c>
      <c r="E54" s="11">
        <v>6200</v>
      </c>
      <c r="F54" s="11">
        <v>9350</v>
      </c>
      <c r="G54" s="11">
        <v>12250</v>
      </c>
      <c r="H54" s="11">
        <v>0.76</v>
      </c>
      <c r="I54" s="11">
        <v>73.5</v>
      </c>
      <c r="J54" s="92">
        <v>16000</v>
      </c>
      <c r="K54" s="190">
        <v>73.498599999999996</v>
      </c>
      <c r="L54" s="71">
        <v>-3.3591600000000001E-4</v>
      </c>
      <c r="M54" s="71">
        <v>-8.6870400000000005E-8</v>
      </c>
      <c r="N54" s="71">
        <v>-4.6158100000000001E-11</v>
      </c>
      <c r="O54" s="71">
        <v>4.2160500000000003E-15</v>
      </c>
      <c r="P54" s="74">
        <v>-1.2397700000000001E-19</v>
      </c>
      <c r="Q54" s="184">
        <v>3.3141500000000002</v>
      </c>
      <c r="R54" s="71">
        <v>3.3510400000000002E-4</v>
      </c>
      <c r="S54" s="71">
        <v>-5.2297500000000002E-8</v>
      </c>
      <c r="T54" s="71">
        <v>4.8795599999999999E-12</v>
      </c>
      <c r="U54" s="71">
        <v>-2.2225099999999998E-16</v>
      </c>
      <c r="V54" s="96">
        <v>3.0060599999999998E-21</v>
      </c>
      <c r="W54" s="103">
        <v>5.38</v>
      </c>
      <c r="X54" s="122">
        <v>5000</v>
      </c>
      <c r="Y54" s="106"/>
      <c r="Z54" s="127">
        <v>0.875</v>
      </c>
      <c r="AA54" s="11">
        <v>250</v>
      </c>
      <c r="AB54" s="88">
        <v>410</v>
      </c>
      <c r="AC54" s="112">
        <v>4</v>
      </c>
      <c r="AD54" s="109">
        <v>66</v>
      </c>
      <c r="AE54" s="109">
        <v>1</v>
      </c>
      <c r="AF54" s="211">
        <v>20.31579</v>
      </c>
    </row>
    <row r="55" spans="2:32" ht="15" thickBot="1">
      <c r="B55" s="177" t="s">
        <v>110</v>
      </c>
      <c r="C55" s="100">
        <v>538</v>
      </c>
      <c r="D55" s="192" t="s">
        <v>234</v>
      </c>
      <c r="E55" s="100">
        <f>E54</f>
        <v>6200</v>
      </c>
      <c r="F55" s="100">
        <f>F54</f>
        <v>9350</v>
      </c>
      <c r="G55" s="100">
        <f>G54</f>
        <v>12250</v>
      </c>
      <c r="H55" s="100">
        <v>0.76</v>
      </c>
      <c r="I55" s="100">
        <v>73.5</v>
      </c>
      <c r="J55" s="101">
        <v>16000</v>
      </c>
      <c r="K55" s="191">
        <v>73.498599999999996</v>
      </c>
      <c r="L55" s="76">
        <v>-3.3591600000000001E-4</v>
      </c>
      <c r="M55" s="76">
        <v>-8.6870400000000005E-8</v>
      </c>
      <c r="N55" s="76">
        <v>-4.6158100000000001E-11</v>
      </c>
      <c r="O55" s="76">
        <v>4.2160500000000003E-15</v>
      </c>
      <c r="P55" s="77">
        <v>-1.2397700000000001E-19</v>
      </c>
      <c r="Q55" s="185">
        <v>3.3141500000000002</v>
      </c>
      <c r="R55" s="76">
        <v>3.3510400000000002E-4</v>
      </c>
      <c r="S55" s="76">
        <v>-5.2297500000000002E-8</v>
      </c>
      <c r="T55" s="76">
        <v>4.8795599999999999E-12</v>
      </c>
      <c r="U55" s="76">
        <v>-2.2225099999999998E-16</v>
      </c>
      <c r="V55" s="97">
        <v>3.0060599999999998E-21</v>
      </c>
      <c r="W55" s="104">
        <v>5.38</v>
      </c>
      <c r="X55" s="123">
        <v>5000</v>
      </c>
      <c r="Y55" s="107"/>
      <c r="Z55" s="128">
        <v>0.875</v>
      </c>
      <c r="AA55" s="75">
        <v>250</v>
      </c>
      <c r="AB55" s="89">
        <v>410</v>
      </c>
      <c r="AC55" s="113">
        <v>3</v>
      </c>
      <c r="AD55" s="114">
        <v>66</v>
      </c>
      <c r="AE55" s="114">
        <v>1</v>
      </c>
      <c r="AF55" s="212">
        <v>50.256799999999998</v>
      </c>
    </row>
    <row r="56" spans="2:32">
      <c r="B56" s="161" t="s">
        <v>110</v>
      </c>
      <c r="C56" s="70">
        <v>562</v>
      </c>
      <c r="D56" s="186" t="s">
        <v>141</v>
      </c>
      <c r="E56" s="70">
        <v>7000</v>
      </c>
      <c r="F56" s="70">
        <v>11000</v>
      </c>
      <c r="G56" s="70">
        <v>14000</v>
      </c>
      <c r="H56" s="163">
        <v>0.71099999999999997</v>
      </c>
      <c r="I56" s="163">
        <v>67.599999999999994</v>
      </c>
      <c r="J56" s="164">
        <v>18500</v>
      </c>
      <c r="K56" s="195">
        <v>67.618499999999997</v>
      </c>
      <c r="L56" s="82">
        <v>-5.8561799999999999E-4</v>
      </c>
      <c r="M56" s="82">
        <v>-6.21141E-10</v>
      </c>
      <c r="N56" s="82">
        <v>-7.7997199999999998E-12</v>
      </c>
      <c r="O56" s="82">
        <v>-5.3679500000000002E-17</v>
      </c>
      <c r="P56" s="83">
        <v>0</v>
      </c>
      <c r="Q56" s="200">
        <v>3.5526900000000001</v>
      </c>
      <c r="R56" s="82">
        <v>-7.7696700000000004E-5</v>
      </c>
      <c r="S56" s="82">
        <v>8.5156399999999994E-8</v>
      </c>
      <c r="T56" s="82">
        <v>-7.8840299999999995E-12</v>
      </c>
      <c r="U56" s="82">
        <v>2.1646800000000001E-16</v>
      </c>
      <c r="V56" s="99">
        <v>0</v>
      </c>
      <c r="W56" s="102">
        <v>5.62</v>
      </c>
      <c r="X56" s="125">
        <v>4500</v>
      </c>
      <c r="Y56" s="108"/>
      <c r="Z56" s="131" t="s">
        <v>290</v>
      </c>
      <c r="AA56" s="70">
        <v>637</v>
      </c>
      <c r="AB56" s="87">
        <v>1019</v>
      </c>
      <c r="AC56" s="110">
        <v>2</v>
      </c>
      <c r="AD56" s="111">
        <v>50</v>
      </c>
      <c r="AE56" s="111">
        <v>1</v>
      </c>
      <c r="AF56" s="213">
        <v>124.49</v>
      </c>
    </row>
    <row r="57" spans="2:32">
      <c r="B57" s="165" t="s">
        <v>110</v>
      </c>
      <c r="C57" s="11">
        <v>562</v>
      </c>
      <c r="D57" s="120" t="s">
        <v>142</v>
      </c>
      <c r="E57" s="11">
        <v>10500</v>
      </c>
      <c r="F57" s="11">
        <v>15500</v>
      </c>
      <c r="G57" s="11">
        <v>20000</v>
      </c>
      <c r="H57" s="78">
        <v>0.70599999999999996</v>
      </c>
      <c r="I57" s="182">
        <v>66</v>
      </c>
      <c r="J57" s="166">
        <v>24900</v>
      </c>
      <c r="K57" s="190">
        <v>65.971599999999995</v>
      </c>
      <c r="L57" s="71">
        <v>-6.37872E-3</v>
      </c>
      <c r="M57" s="71">
        <v>1.3739699999999999E-6</v>
      </c>
      <c r="N57" s="71">
        <v>-1.20627E-10</v>
      </c>
      <c r="O57" s="71">
        <v>4.5510499999999997E-15</v>
      </c>
      <c r="P57" s="74">
        <v>-6.7423499999999997E-20</v>
      </c>
      <c r="Q57" s="184">
        <v>5.1110199999999999</v>
      </c>
      <c r="R57" s="71">
        <v>4.1264600000000002E-4</v>
      </c>
      <c r="S57" s="71">
        <v>-5.0343100000000002E-8</v>
      </c>
      <c r="T57" s="71">
        <v>4.8189900000000002E-12</v>
      </c>
      <c r="U57" s="71">
        <v>-2.07166E-16</v>
      </c>
      <c r="V57" s="96">
        <v>3.05553E-21</v>
      </c>
      <c r="W57" s="103">
        <v>5.62</v>
      </c>
      <c r="X57" s="122">
        <v>4500</v>
      </c>
      <c r="Y57" s="106"/>
      <c r="Z57" s="132" t="s">
        <v>290</v>
      </c>
      <c r="AA57" s="11">
        <v>637</v>
      </c>
      <c r="AB57" s="88">
        <v>1019</v>
      </c>
      <c r="AC57" s="112">
        <v>2</v>
      </c>
      <c r="AD57" s="109">
        <v>49</v>
      </c>
      <c r="AE57" s="109">
        <v>1</v>
      </c>
      <c r="AF57" s="211">
        <v>124.49</v>
      </c>
    </row>
    <row r="58" spans="2:32">
      <c r="B58" s="165" t="s">
        <v>110</v>
      </c>
      <c r="C58" s="11">
        <v>562</v>
      </c>
      <c r="D58" s="120" t="s">
        <v>143</v>
      </c>
      <c r="E58" s="11">
        <v>13000</v>
      </c>
      <c r="F58" s="11">
        <v>20000</v>
      </c>
      <c r="G58" s="11">
        <v>24500</v>
      </c>
      <c r="H58" s="78">
        <v>0.74399999999999999</v>
      </c>
      <c r="I58" s="78">
        <v>63.1</v>
      </c>
      <c r="J58" s="166">
        <v>28500</v>
      </c>
      <c r="K58" s="190">
        <v>63.140999999999998</v>
      </c>
      <c r="L58" s="71">
        <v>-2.5319700000000001E-3</v>
      </c>
      <c r="M58" s="71">
        <v>4.0402900000000002E-7</v>
      </c>
      <c r="N58" s="71">
        <v>-2.6249000000000001E-11</v>
      </c>
      <c r="O58" s="71">
        <v>9.4977200000000008E-16</v>
      </c>
      <c r="P58" s="74">
        <v>-1.7830599999999999E-20</v>
      </c>
      <c r="Q58" s="184">
        <v>5.7176999999999998</v>
      </c>
      <c r="R58" s="71">
        <v>-4.8036299999999999E-5</v>
      </c>
      <c r="S58" s="71">
        <v>4.1499699999999998E-8</v>
      </c>
      <c r="T58" s="71">
        <v>-1.7476999999999999E-12</v>
      </c>
      <c r="U58" s="71">
        <v>4.1972900000000003E-17</v>
      </c>
      <c r="V58" s="96">
        <v>-7.5616700000000001E-22</v>
      </c>
      <c r="W58" s="103">
        <v>5.62</v>
      </c>
      <c r="X58" s="122">
        <v>4500</v>
      </c>
      <c r="Y58" s="106"/>
      <c r="Z58" s="132" t="s">
        <v>290</v>
      </c>
      <c r="AA58" s="11">
        <v>637</v>
      </c>
      <c r="AB58" s="88">
        <v>1019</v>
      </c>
      <c r="AC58" s="112">
        <v>2</v>
      </c>
      <c r="AD58" s="109">
        <v>48</v>
      </c>
      <c r="AE58" s="109">
        <v>1</v>
      </c>
      <c r="AF58" s="211">
        <v>59.201889999999999</v>
      </c>
    </row>
    <row r="59" spans="2:32" ht="15" thickBot="1">
      <c r="B59" s="177" t="s">
        <v>110</v>
      </c>
      <c r="C59" s="100">
        <v>562</v>
      </c>
      <c r="D59" s="192" t="s">
        <v>144</v>
      </c>
      <c r="E59" s="100">
        <v>14000</v>
      </c>
      <c r="F59" s="100">
        <v>26000</v>
      </c>
      <c r="G59" s="100">
        <v>32000</v>
      </c>
      <c r="H59" s="180">
        <v>0.71899999999999997</v>
      </c>
      <c r="I59" s="180">
        <v>60.6</v>
      </c>
      <c r="J59" s="181">
        <v>35000</v>
      </c>
      <c r="K59" s="191">
        <v>60.6402</v>
      </c>
      <c r="L59" s="76">
        <v>-6.2728299999999996E-4</v>
      </c>
      <c r="M59" s="76">
        <v>3.15195E-8</v>
      </c>
      <c r="N59" s="76">
        <v>-6.7426E-12</v>
      </c>
      <c r="O59" s="76">
        <v>4.14926E-16</v>
      </c>
      <c r="P59" s="77">
        <v>-7.7352399999999995E-21</v>
      </c>
      <c r="Q59" s="184">
        <v>4.8892300000000004</v>
      </c>
      <c r="R59" s="71">
        <v>-9.6823800000000006E-5</v>
      </c>
      <c r="S59" s="71">
        <v>8.6070000000000002E-8</v>
      </c>
      <c r="T59" s="71">
        <v>-7.7425800000000003E-12</v>
      </c>
      <c r="U59" s="71">
        <v>3.0277599999999999E-16</v>
      </c>
      <c r="V59" s="96">
        <v>-4.2846199999999998E-21</v>
      </c>
      <c r="W59" s="104">
        <v>5.62</v>
      </c>
      <c r="X59" s="123">
        <v>4500</v>
      </c>
      <c r="Y59" s="107"/>
      <c r="Z59" s="133" t="s">
        <v>290</v>
      </c>
      <c r="AA59" s="75">
        <v>637</v>
      </c>
      <c r="AB59" s="89">
        <v>1019</v>
      </c>
      <c r="AC59" s="113">
        <v>2</v>
      </c>
      <c r="AD59" s="114">
        <v>47</v>
      </c>
      <c r="AE59" s="114">
        <v>1</v>
      </c>
      <c r="AF59" s="212">
        <v>59.201889999999999</v>
      </c>
    </row>
    <row r="60" spans="2:32">
      <c r="B60" s="161" t="s">
        <v>110</v>
      </c>
      <c r="C60" s="70">
        <v>675</v>
      </c>
      <c r="D60" s="186" t="s">
        <v>145</v>
      </c>
      <c r="E60" s="70">
        <v>4400</v>
      </c>
      <c r="F60" s="70">
        <v>7000</v>
      </c>
      <c r="G60" s="70">
        <v>9000</v>
      </c>
      <c r="H60" s="201">
        <v>0.73</v>
      </c>
      <c r="I60" s="163">
        <v>113.6</v>
      </c>
      <c r="J60" s="164">
        <v>11750</v>
      </c>
      <c r="K60" s="195">
        <v>113.628</v>
      </c>
      <c r="L60" s="82">
        <v>-6.0965000000000004E-3</v>
      </c>
      <c r="M60" s="82">
        <v>2.8716000000000002E-6</v>
      </c>
      <c r="N60" s="82">
        <v>-7.0623099999999996E-10</v>
      </c>
      <c r="O60" s="82">
        <v>6.7375700000000003E-14</v>
      </c>
      <c r="P60" s="83">
        <v>-2.5755500000000001E-18</v>
      </c>
      <c r="Q60" s="200">
        <v>3.2050200000000002</v>
      </c>
      <c r="R60" s="82">
        <v>5.7238299999999998E-4</v>
      </c>
      <c r="S60" s="82">
        <v>-4.9239799999999999E-8</v>
      </c>
      <c r="T60" s="82">
        <v>9.0825600000000004E-12</v>
      </c>
      <c r="U60" s="82">
        <v>-9.3086099999999992E-16</v>
      </c>
      <c r="V60" s="99">
        <v>3.0863899999999999E-20</v>
      </c>
      <c r="W60" s="102">
        <v>6.75</v>
      </c>
      <c r="X60" s="125">
        <v>3000</v>
      </c>
      <c r="Y60" s="108"/>
      <c r="Z60" s="130" t="s">
        <v>290</v>
      </c>
      <c r="AA60" s="70">
        <v>637</v>
      </c>
      <c r="AB60" s="87">
        <v>1019</v>
      </c>
      <c r="AC60" s="110">
        <v>4</v>
      </c>
      <c r="AD60" s="111">
        <v>75</v>
      </c>
      <c r="AE60" s="111">
        <v>1</v>
      </c>
      <c r="AF60" s="213">
        <v>170.49189999999999</v>
      </c>
    </row>
    <row r="61" spans="2:32">
      <c r="B61" s="165" t="s">
        <v>110</v>
      </c>
      <c r="C61" s="11">
        <v>675</v>
      </c>
      <c r="D61" s="120" t="s">
        <v>146</v>
      </c>
      <c r="E61" s="11">
        <v>4500</v>
      </c>
      <c r="F61" s="11">
        <v>7600</v>
      </c>
      <c r="G61" s="11">
        <v>11000</v>
      </c>
      <c r="H61" s="78">
        <v>0.73799999999999999</v>
      </c>
      <c r="I61" s="78">
        <v>112.2</v>
      </c>
      <c r="J61" s="166">
        <v>14000</v>
      </c>
      <c r="K61" s="190">
        <v>112.18</v>
      </c>
      <c r="L61" s="71">
        <v>-5.2012200000000003E-3</v>
      </c>
      <c r="M61" s="71">
        <v>3.0215000000000002E-6</v>
      </c>
      <c r="N61" s="71">
        <v>-6.6459199999999999E-10</v>
      </c>
      <c r="O61" s="71">
        <v>5.4046700000000002E-14</v>
      </c>
      <c r="P61" s="74">
        <v>-1.6395800000000001E-18</v>
      </c>
      <c r="Q61" s="184">
        <v>4.1813900000000004</v>
      </c>
      <c r="R61" s="71">
        <v>4.8474599999999998E-5</v>
      </c>
      <c r="S61" s="71">
        <v>9.7416099999999996E-8</v>
      </c>
      <c r="T61" s="71">
        <v>-8.0672299999999997E-12</v>
      </c>
      <c r="U61" s="71">
        <v>1.5471E-16</v>
      </c>
      <c r="V61" s="96">
        <v>-6.91265E-22</v>
      </c>
      <c r="W61" s="103">
        <v>6.75</v>
      </c>
      <c r="X61" s="122">
        <v>3000</v>
      </c>
      <c r="Y61" s="106"/>
      <c r="Z61" s="134" t="s">
        <v>290</v>
      </c>
      <c r="AA61" s="11">
        <v>637</v>
      </c>
      <c r="AB61" s="88">
        <v>1019</v>
      </c>
      <c r="AC61" s="112">
        <v>3</v>
      </c>
      <c r="AD61" s="109">
        <v>49</v>
      </c>
      <c r="AE61" s="109">
        <v>1</v>
      </c>
      <c r="AF61" s="211">
        <v>170.49189999999999</v>
      </c>
    </row>
    <row r="62" spans="2:32">
      <c r="B62" s="165" t="s">
        <v>110</v>
      </c>
      <c r="C62" s="11">
        <v>675</v>
      </c>
      <c r="D62" s="120" t="s">
        <v>147</v>
      </c>
      <c r="E62" s="11">
        <v>6000</v>
      </c>
      <c r="F62" s="11">
        <v>11000</v>
      </c>
      <c r="G62" s="11">
        <v>14000</v>
      </c>
      <c r="H62" s="78">
        <v>0.77800000000000002</v>
      </c>
      <c r="I62" s="78">
        <v>103.4</v>
      </c>
      <c r="J62" s="166">
        <v>17000</v>
      </c>
      <c r="K62" s="190">
        <v>103.411</v>
      </c>
      <c r="L62" s="71">
        <v>-3.4765099999999999E-3</v>
      </c>
      <c r="M62" s="71">
        <v>1.9445799999999999E-6</v>
      </c>
      <c r="N62" s="71">
        <v>-3.7122400000000002E-10</v>
      </c>
      <c r="O62" s="71">
        <v>2.5458199999999999E-14</v>
      </c>
      <c r="P62" s="74">
        <v>-6.39736E-19</v>
      </c>
      <c r="Q62" s="184">
        <v>4.6961000000000004</v>
      </c>
      <c r="R62" s="71">
        <v>-7.5171000000000005E-4</v>
      </c>
      <c r="S62" s="71">
        <v>3.8102299999999998E-7</v>
      </c>
      <c r="T62" s="71">
        <v>-4.65031E-11</v>
      </c>
      <c r="U62" s="71">
        <v>2.3554100000000001E-15</v>
      </c>
      <c r="V62" s="96">
        <v>-4.4789799999999999E-20</v>
      </c>
      <c r="W62" s="103">
        <v>6.75</v>
      </c>
      <c r="X62" s="122">
        <v>3000</v>
      </c>
      <c r="Y62" s="106"/>
      <c r="Z62" s="134" t="s">
        <v>290</v>
      </c>
      <c r="AA62" s="11">
        <v>637</v>
      </c>
      <c r="AB62" s="88">
        <v>1019</v>
      </c>
      <c r="AC62" s="112">
        <v>2</v>
      </c>
      <c r="AD62" s="109">
        <v>49</v>
      </c>
      <c r="AE62" s="109">
        <v>1</v>
      </c>
      <c r="AF62" s="211">
        <v>156.9409</v>
      </c>
    </row>
    <row r="63" spans="2:32">
      <c r="B63" s="165" t="s">
        <v>110</v>
      </c>
      <c r="C63" s="11">
        <v>675</v>
      </c>
      <c r="D63" s="120" t="s">
        <v>155</v>
      </c>
      <c r="E63" s="11">
        <v>6600</v>
      </c>
      <c r="F63" s="11">
        <v>11750</v>
      </c>
      <c r="G63" s="11">
        <v>15500</v>
      </c>
      <c r="H63" s="78">
        <v>0.752</v>
      </c>
      <c r="I63" s="78">
        <v>112.4</v>
      </c>
      <c r="J63" s="166">
        <v>20000</v>
      </c>
      <c r="K63" s="190">
        <v>112.35899999999999</v>
      </c>
      <c r="L63" s="71">
        <v>5.9767199999999996E-3</v>
      </c>
      <c r="M63" s="71">
        <v>-1.70849E-6</v>
      </c>
      <c r="N63" s="71">
        <v>1.3130700000000001E-10</v>
      </c>
      <c r="O63" s="71">
        <v>-3.7434499999999997E-15</v>
      </c>
      <c r="P63" s="74">
        <v>0</v>
      </c>
      <c r="Q63" s="184">
        <v>5.05464</v>
      </c>
      <c r="R63" s="71">
        <v>4.80877E-4</v>
      </c>
      <c r="S63" s="71">
        <v>-1.60772E-8</v>
      </c>
      <c r="T63" s="71">
        <v>1.7028600000000001E-12</v>
      </c>
      <c r="U63" s="71">
        <v>-5.7279600000000001E-17</v>
      </c>
      <c r="V63" s="96">
        <v>0</v>
      </c>
      <c r="W63" s="103">
        <v>6.75</v>
      </c>
      <c r="X63" s="122">
        <v>3000</v>
      </c>
      <c r="Y63" s="106"/>
      <c r="Z63" s="134" t="s">
        <v>290</v>
      </c>
      <c r="AA63" s="11">
        <v>637</v>
      </c>
      <c r="AB63" s="88">
        <v>1019</v>
      </c>
      <c r="AC63" s="112">
        <v>2</v>
      </c>
      <c r="AD63" s="109">
        <v>44</v>
      </c>
      <c r="AE63" s="109">
        <v>1</v>
      </c>
      <c r="AF63" s="211">
        <v>133.42920000000001</v>
      </c>
    </row>
    <row r="64" spans="2:32">
      <c r="B64" s="165" t="s">
        <v>110</v>
      </c>
      <c r="C64" s="11">
        <v>675</v>
      </c>
      <c r="D64" s="120" t="s">
        <v>132</v>
      </c>
      <c r="E64" s="11">
        <v>6600</v>
      </c>
      <c r="F64" s="11">
        <v>11750</v>
      </c>
      <c r="G64" s="11">
        <v>15500</v>
      </c>
      <c r="H64" s="78">
        <v>0.752</v>
      </c>
      <c r="I64" s="78">
        <v>112.4</v>
      </c>
      <c r="J64" s="166">
        <v>20000</v>
      </c>
      <c r="K64" s="190">
        <v>112.35899999999999</v>
      </c>
      <c r="L64" s="71">
        <v>5.9767199999999996E-3</v>
      </c>
      <c r="M64" s="71">
        <v>-1.70849E-6</v>
      </c>
      <c r="N64" s="71">
        <v>1.3130700000000001E-10</v>
      </c>
      <c r="O64" s="71">
        <v>-3.7434499999999997E-15</v>
      </c>
      <c r="P64" s="74">
        <v>0</v>
      </c>
      <c r="Q64" s="184">
        <v>5.05464</v>
      </c>
      <c r="R64" s="71">
        <v>4.80877E-4</v>
      </c>
      <c r="S64" s="71">
        <v>-1.60772E-8</v>
      </c>
      <c r="T64" s="71">
        <v>1.7028600000000001E-12</v>
      </c>
      <c r="U64" s="71">
        <v>-5.7279600000000001E-17</v>
      </c>
      <c r="V64" s="96">
        <v>0</v>
      </c>
      <c r="W64" s="103">
        <v>6.75</v>
      </c>
      <c r="X64" s="122">
        <v>3000</v>
      </c>
      <c r="Y64" s="106"/>
      <c r="Z64" s="134" t="s">
        <v>290</v>
      </c>
      <c r="AA64" s="11">
        <v>637</v>
      </c>
      <c r="AB64" s="88">
        <v>1019</v>
      </c>
      <c r="AC64" s="112">
        <v>2</v>
      </c>
      <c r="AD64" s="109">
        <v>44</v>
      </c>
      <c r="AE64" s="109">
        <v>1</v>
      </c>
      <c r="AF64" s="211">
        <v>133.42920000000001</v>
      </c>
    </row>
    <row r="65" spans="2:32">
      <c r="B65" s="165" t="s">
        <v>110</v>
      </c>
      <c r="C65" s="11">
        <v>675</v>
      </c>
      <c r="D65" s="120" t="s">
        <v>149</v>
      </c>
      <c r="E65" s="11">
        <v>11000</v>
      </c>
      <c r="F65" s="11">
        <v>17000</v>
      </c>
      <c r="G65" s="11">
        <v>21500</v>
      </c>
      <c r="H65" s="158">
        <v>0.75</v>
      </c>
      <c r="I65" s="78">
        <v>100.4</v>
      </c>
      <c r="J65" s="166">
        <v>25500</v>
      </c>
      <c r="K65" s="190">
        <v>100.384</v>
      </c>
      <c r="L65" s="71">
        <v>-6.1420700000000003E-3</v>
      </c>
      <c r="M65" s="71">
        <v>1.15734E-6</v>
      </c>
      <c r="N65" s="71">
        <v>-1.1183799999999999E-10</v>
      </c>
      <c r="O65" s="71">
        <v>4.7222199999999996E-15</v>
      </c>
      <c r="P65" s="74">
        <v>-7.7089500000000006E-20</v>
      </c>
      <c r="Q65" s="184">
        <v>7.5295899999999998</v>
      </c>
      <c r="R65" s="71">
        <v>-1.4102599999999999E-4</v>
      </c>
      <c r="S65" s="71">
        <v>7.9072900000000004E-8</v>
      </c>
      <c r="T65" s="71">
        <v>-6.4840800000000004E-12</v>
      </c>
      <c r="U65" s="71">
        <v>2.4214500000000001E-16</v>
      </c>
      <c r="V65" s="96">
        <v>-3.7791799999999997E-21</v>
      </c>
      <c r="W65" s="103">
        <v>6.75</v>
      </c>
      <c r="X65" s="122">
        <v>3000</v>
      </c>
      <c r="Y65" s="106"/>
      <c r="Z65" s="134" t="s">
        <v>290</v>
      </c>
      <c r="AA65" s="11">
        <v>637</v>
      </c>
      <c r="AB65" s="88">
        <v>1019</v>
      </c>
      <c r="AC65" s="112">
        <v>3</v>
      </c>
      <c r="AD65" s="109">
        <v>49</v>
      </c>
      <c r="AE65" s="109">
        <v>1</v>
      </c>
      <c r="AF65" s="211">
        <v>115.7603</v>
      </c>
    </row>
    <row r="66" spans="2:32">
      <c r="B66" s="165" t="s">
        <v>110</v>
      </c>
      <c r="C66" s="11">
        <v>675</v>
      </c>
      <c r="D66" s="120" t="s">
        <v>133</v>
      </c>
      <c r="E66" s="11">
        <v>12800</v>
      </c>
      <c r="F66" s="11">
        <v>19000</v>
      </c>
      <c r="G66" s="11">
        <v>24000</v>
      </c>
      <c r="H66" s="78">
        <v>0.76100000000000001</v>
      </c>
      <c r="I66" s="78">
        <v>108.1</v>
      </c>
      <c r="J66" s="166">
        <v>29500</v>
      </c>
      <c r="K66" s="190">
        <v>108.066</v>
      </c>
      <c r="L66" s="71">
        <v>2.0946900000000002E-3</v>
      </c>
      <c r="M66" s="71">
        <v>-6.1480499999999995E-7</v>
      </c>
      <c r="N66" s="71">
        <v>3.4211599999999997E-11</v>
      </c>
      <c r="O66" s="71">
        <v>-6.7004799999999998E-16</v>
      </c>
      <c r="P66" s="74">
        <v>0</v>
      </c>
      <c r="Q66" s="184">
        <v>10.3812</v>
      </c>
      <c r="R66" s="71">
        <v>3.0675500000000003E-4</v>
      </c>
      <c r="S66" s="71">
        <v>-4.42628E-8</v>
      </c>
      <c r="T66" s="71">
        <v>3.3241599999999998E-12</v>
      </c>
      <c r="U66" s="71">
        <v>-7.3541699999999997E-17</v>
      </c>
      <c r="V66" s="96">
        <v>0</v>
      </c>
      <c r="W66" s="103">
        <v>6.75</v>
      </c>
      <c r="X66" s="122">
        <v>3000</v>
      </c>
      <c r="Y66" s="106"/>
      <c r="Z66" s="134" t="s">
        <v>290</v>
      </c>
      <c r="AA66" s="11">
        <v>637</v>
      </c>
      <c r="AB66" s="88">
        <v>1019</v>
      </c>
      <c r="AC66" s="112">
        <v>2</v>
      </c>
      <c r="AD66" s="109">
        <v>44</v>
      </c>
      <c r="AE66" s="109">
        <v>1</v>
      </c>
      <c r="AF66" s="211">
        <v>115.7603</v>
      </c>
    </row>
    <row r="67" spans="2:32">
      <c r="B67" s="165" t="s">
        <v>110</v>
      </c>
      <c r="C67" s="11">
        <v>675</v>
      </c>
      <c r="D67" s="120" t="s">
        <v>150</v>
      </c>
      <c r="E67" s="11">
        <v>21000</v>
      </c>
      <c r="F67" s="11">
        <v>30000</v>
      </c>
      <c r="G67" s="11">
        <f>1.2*F67</f>
        <v>36000</v>
      </c>
      <c r="H67" s="78">
        <v>0.749</v>
      </c>
      <c r="I67" s="78">
        <v>92.5</v>
      </c>
      <c r="J67" s="166">
        <v>42000</v>
      </c>
      <c r="K67" s="190">
        <v>92.485100000000003</v>
      </c>
      <c r="L67" s="71">
        <v>-3.5868800000000002E-3</v>
      </c>
      <c r="M67" s="71">
        <v>4.1865400000000001E-7</v>
      </c>
      <c r="N67" s="71">
        <v>-1.9207499999999999E-11</v>
      </c>
      <c r="O67" s="71">
        <v>4.1553300000000002E-16</v>
      </c>
      <c r="P67" s="74">
        <v>-4.1978299999999997E-21</v>
      </c>
      <c r="Q67" s="184">
        <v>10.6326</v>
      </c>
      <c r="R67" s="71">
        <v>-4.4178899999999999E-4</v>
      </c>
      <c r="S67" s="71">
        <v>1.3515199999999999E-7</v>
      </c>
      <c r="T67" s="71">
        <v>-7.3135499999999993E-12</v>
      </c>
      <c r="U67" s="71">
        <v>1.74695E-16</v>
      </c>
      <c r="V67" s="96">
        <v>-1.65343E-21</v>
      </c>
      <c r="W67" s="103">
        <v>6.75</v>
      </c>
      <c r="X67" s="122">
        <v>3000</v>
      </c>
      <c r="Y67" s="106"/>
      <c r="Z67" s="134" t="s">
        <v>290</v>
      </c>
      <c r="AA67" s="11">
        <v>637</v>
      </c>
      <c r="AB67" s="88">
        <v>1019</v>
      </c>
      <c r="AC67" s="112">
        <v>2</v>
      </c>
      <c r="AD67" s="109">
        <v>37</v>
      </c>
      <c r="AE67" s="109">
        <v>1</v>
      </c>
      <c r="AF67" s="211">
        <v>109.4705</v>
      </c>
    </row>
    <row r="68" spans="2:32" ht="15" thickBot="1">
      <c r="B68" s="177" t="s">
        <v>110</v>
      </c>
      <c r="C68" s="100">
        <v>675</v>
      </c>
      <c r="D68" s="192" t="s">
        <v>151</v>
      </c>
      <c r="E68" s="100">
        <v>26500</v>
      </c>
      <c r="F68" s="100">
        <v>36000</v>
      </c>
      <c r="G68" s="100">
        <f>1.2*F68</f>
        <v>43200</v>
      </c>
      <c r="H68" s="180">
        <v>0.76200000000000001</v>
      </c>
      <c r="I68" s="180">
        <v>86.7</v>
      </c>
      <c r="J68" s="181">
        <v>52000</v>
      </c>
      <c r="K68" s="191">
        <v>86.716800000000006</v>
      </c>
      <c r="L68" s="76">
        <v>-1.5048500000000001E-3</v>
      </c>
      <c r="M68" s="76">
        <v>7.7464400000000006E-8</v>
      </c>
      <c r="N68" s="76">
        <v>-1.4421199999999999E-13</v>
      </c>
      <c r="O68" s="76">
        <v>-2.66426E-17</v>
      </c>
      <c r="P68" s="77">
        <v>0</v>
      </c>
      <c r="Q68" s="184">
        <v>13.542199999999999</v>
      </c>
      <c r="R68" s="71">
        <v>-4.2241099999999998E-5</v>
      </c>
      <c r="S68" s="71">
        <v>3.7242100000000002E-8</v>
      </c>
      <c r="T68" s="71">
        <v>-9.1648599999999998E-13</v>
      </c>
      <c r="U68" s="71">
        <v>6.4043599999999999E-18</v>
      </c>
      <c r="V68" s="96">
        <v>0</v>
      </c>
      <c r="W68" s="104">
        <v>6.75</v>
      </c>
      <c r="X68" s="123">
        <v>3000</v>
      </c>
      <c r="Y68" s="107"/>
      <c r="Z68" s="135" t="s">
        <v>290</v>
      </c>
      <c r="AA68" s="75">
        <v>637</v>
      </c>
      <c r="AB68" s="89">
        <v>1019</v>
      </c>
      <c r="AC68" s="113">
        <v>2</v>
      </c>
      <c r="AD68" s="114">
        <v>37</v>
      </c>
      <c r="AE68" s="114">
        <v>1</v>
      </c>
      <c r="AF68" s="212">
        <v>100.3878</v>
      </c>
    </row>
    <row r="69" spans="2:32">
      <c r="B69" s="161" t="s">
        <v>110</v>
      </c>
      <c r="C69" s="70">
        <v>875</v>
      </c>
      <c r="D69" s="186" t="s">
        <v>152</v>
      </c>
      <c r="E69" s="70">
        <v>12800</v>
      </c>
      <c r="F69" s="70">
        <v>21000</v>
      </c>
      <c r="G69" s="70">
        <v>27500</v>
      </c>
      <c r="H69" s="163">
        <v>0.76100000000000001</v>
      </c>
      <c r="I69" s="163">
        <v>131.80000000000001</v>
      </c>
      <c r="J69" s="164">
        <v>36000</v>
      </c>
      <c r="K69" s="195">
        <v>131.77099999999999</v>
      </c>
      <c r="L69" s="82">
        <v>-2.3049199999999998E-3</v>
      </c>
      <c r="M69" s="82">
        <v>2.3029500000000001E-7</v>
      </c>
      <c r="N69" s="82">
        <v>-1.29886E-11</v>
      </c>
      <c r="O69" s="82">
        <v>1.5531300000000001E-16</v>
      </c>
      <c r="P69" s="83">
        <v>0</v>
      </c>
      <c r="Q69" s="200">
        <v>12.7</v>
      </c>
      <c r="R69" s="82">
        <v>-2.9798699999999999E-4</v>
      </c>
      <c r="S69" s="82">
        <v>8.3477199999999998E-8</v>
      </c>
      <c r="T69" s="82">
        <v>-3.4021099999999999E-12</v>
      </c>
      <c r="U69" s="82">
        <v>3.8579099999999998E-17</v>
      </c>
      <c r="V69" s="83">
        <v>0</v>
      </c>
      <c r="W69" s="116">
        <v>8.75</v>
      </c>
      <c r="X69" s="124">
        <v>2500</v>
      </c>
      <c r="Y69" s="117"/>
      <c r="Z69" s="137" t="s">
        <v>291</v>
      </c>
      <c r="AA69" s="79">
        <v>760</v>
      </c>
      <c r="AB69" s="90">
        <v>1216</v>
      </c>
      <c r="AC69" s="118">
        <v>2</v>
      </c>
      <c r="AD69" s="119">
        <v>26</v>
      </c>
      <c r="AE69" s="119">
        <v>1</v>
      </c>
      <c r="AF69" s="214">
        <v>546.77919999999995</v>
      </c>
    </row>
    <row r="70" spans="2:32">
      <c r="B70" s="165" t="s">
        <v>110</v>
      </c>
      <c r="C70" s="11">
        <v>875</v>
      </c>
      <c r="D70" s="120" t="s">
        <v>134</v>
      </c>
      <c r="E70" s="11">
        <v>19000</v>
      </c>
      <c r="F70" s="11">
        <v>28000</v>
      </c>
      <c r="G70" s="11">
        <v>35700</v>
      </c>
      <c r="H70" s="78">
        <v>0.75600000000000001</v>
      </c>
      <c r="I70" s="182">
        <v>161</v>
      </c>
      <c r="J70" s="166">
        <v>42500</v>
      </c>
      <c r="K70" s="190">
        <v>161.06399999999999</v>
      </c>
      <c r="L70" s="71">
        <v>-3.2663100000000001E-3</v>
      </c>
      <c r="M70" s="71">
        <v>1.6005999999999999E-7</v>
      </c>
      <c r="N70" s="71">
        <v>-4.0046299999999997E-12</v>
      </c>
      <c r="O70" s="71">
        <v>0</v>
      </c>
      <c r="P70" s="74">
        <v>0</v>
      </c>
      <c r="Q70" s="184">
        <v>20.6995</v>
      </c>
      <c r="R70" s="71">
        <v>-1.66787E-4</v>
      </c>
      <c r="S70" s="71">
        <v>4.4390999999999997E-8</v>
      </c>
      <c r="T70" s="71">
        <v>-9.8663299999999992E-13</v>
      </c>
      <c r="U70" s="71">
        <v>0</v>
      </c>
      <c r="V70" s="74">
        <v>0</v>
      </c>
      <c r="W70" s="103">
        <v>8.75</v>
      </c>
      <c r="X70" s="122">
        <v>2500</v>
      </c>
      <c r="Y70" s="106"/>
      <c r="Z70" s="132" t="s">
        <v>292</v>
      </c>
      <c r="AA70" s="11">
        <v>1000</v>
      </c>
      <c r="AB70" s="88">
        <v>1600</v>
      </c>
      <c r="AC70" s="112">
        <v>2</v>
      </c>
      <c r="AD70" s="109">
        <v>26</v>
      </c>
      <c r="AE70" s="109">
        <v>1</v>
      </c>
      <c r="AF70" s="211">
        <v>481.96249999999998</v>
      </c>
    </row>
    <row r="71" spans="2:32">
      <c r="B71" s="165" t="s">
        <v>110</v>
      </c>
      <c r="C71" s="11">
        <v>875</v>
      </c>
      <c r="D71" s="120" t="s">
        <v>154</v>
      </c>
      <c r="E71" s="11">
        <v>19000</v>
      </c>
      <c r="F71" s="11">
        <v>28000</v>
      </c>
      <c r="G71" s="11">
        <v>35700</v>
      </c>
      <c r="H71" s="78">
        <v>0.75600000000000001</v>
      </c>
      <c r="I71" s="182">
        <v>161</v>
      </c>
      <c r="J71" s="166">
        <v>42500</v>
      </c>
      <c r="K71" s="190">
        <v>161.06399999999999</v>
      </c>
      <c r="L71" s="71">
        <v>-3.2663100000000001E-3</v>
      </c>
      <c r="M71" s="71">
        <v>1.6005999999999999E-7</v>
      </c>
      <c r="N71" s="71">
        <v>-4.0046299999999997E-12</v>
      </c>
      <c r="O71" s="71">
        <v>0</v>
      </c>
      <c r="P71" s="74">
        <v>0</v>
      </c>
      <c r="Q71" s="184">
        <v>20.6995</v>
      </c>
      <c r="R71" s="71">
        <v>-1.66787E-4</v>
      </c>
      <c r="S71" s="71">
        <v>4.4390999999999997E-8</v>
      </c>
      <c r="T71" s="71">
        <v>-9.8663299999999992E-13</v>
      </c>
      <c r="U71" s="71">
        <v>0</v>
      </c>
      <c r="V71" s="74">
        <v>0</v>
      </c>
      <c r="W71" s="103">
        <v>8.75</v>
      </c>
      <c r="X71" s="122">
        <v>2500</v>
      </c>
      <c r="Y71" s="106"/>
      <c r="Z71" s="132" t="s">
        <v>292</v>
      </c>
      <c r="AA71" s="11">
        <v>1000</v>
      </c>
      <c r="AB71" s="88">
        <v>1600</v>
      </c>
      <c r="AC71" s="112">
        <v>2</v>
      </c>
      <c r="AD71" s="109">
        <v>26</v>
      </c>
      <c r="AE71" s="109">
        <v>1</v>
      </c>
      <c r="AF71" s="211">
        <v>481.96249999999998</v>
      </c>
    </row>
    <row r="72" spans="2:32" ht="15" thickBot="1">
      <c r="B72" s="167" t="s">
        <v>110</v>
      </c>
      <c r="C72" s="75">
        <v>875</v>
      </c>
      <c r="D72" s="187" t="s">
        <v>153</v>
      </c>
      <c r="E72" s="75">
        <v>23700</v>
      </c>
      <c r="F72" s="75">
        <v>34000</v>
      </c>
      <c r="G72" s="75">
        <v>41350</v>
      </c>
      <c r="H72" s="168">
        <v>0.75</v>
      </c>
      <c r="I72" s="169">
        <v>166.6</v>
      </c>
      <c r="J72" s="170">
        <v>51000</v>
      </c>
      <c r="K72" s="191">
        <v>166.61099999999999</v>
      </c>
      <c r="L72" s="76">
        <v>-1.57503E-4</v>
      </c>
      <c r="M72" s="76">
        <v>-1.96089E-7</v>
      </c>
      <c r="N72" s="76">
        <v>6.9262200000000003E-12</v>
      </c>
      <c r="O72" s="76">
        <v>-8.3229999999999999E-17</v>
      </c>
      <c r="P72" s="77">
        <v>0</v>
      </c>
      <c r="Q72" s="185">
        <v>27.333200000000001</v>
      </c>
      <c r="R72" s="76">
        <v>9.8881499999999998E-5</v>
      </c>
      <c r="S72" s="76">
        <v>-8.4902000000000003E-10</v>
      </c>
      <c r="T72" s="76">
        <v>1.3499699999999999E-13</v>
      </c>
      <c r="U72" s="76">
        <v>-2.3672799999999999E-18</v>
      </c>
      <c r="V72" s="77">
        <v>0</v>
      </c>
      <c r="W72" s="104">
        <v>8.75</v>
      </c>
      <c r="X72" s="136">
        <v>2500</v>
      </c>
      <c r="Y72" s="89"/>
      <c r="Z72" s="133" t="s">
        <v>292</v>
      </c>
      <c r="AA72" s="75">
        <v>1000</v>
      </c>
      <c r="AB72" s="89">
        <v>1600</v>
      </c>
      <c r="AC72" s="113">
        <v>3</v>
      </c>
      <c r="AD72" s="114">
        <v>30</v>
      </c>
      <c r="AE72" s="114">
        <v>1</v>
      </c>
      <c r="AF72" s="212">
        <v>481.96249999999998</v>
      </c>
    </row>
  </sheetData>
  <mergeCells count="7">
    <mergeCell ref="AH2:AI2"/>
    <mergeCell ref="B2:J2"/>
    <mergeCell ref="K2:P2"/>
    <mergeCell ref="Q2:V2"/>
    <mergeCell ref="W2:Y2"/>
    <mergeCell ref="Z2:AB2"/>
    <mergeCell ref="AC2:AF2"/>
  </mergeCells>
  <dataValidations count="2">
    <dataValidation allowBlank="1" showInputMessage="1" showErrorMessage="1" promptTitle="Important Notice:" prompt="If a manufacturer is not the SubPUMP databank, this field is required. The available manufacturers within SubPUMP can be found in the drop down list in the manufacturer field (Column B)." sqref="W6:W72"/>
    <dataValidation type="list" allowBlank="1" showInputMessage="1" promptTitle="Manufacturer Name" prompt="Select a manufacturer from the list, or enter a new manufacturer using a short name" sqref="B6:B72">
      <formula1>$A$1010:$A$1025</formula1>
    </dataValidation>
  </dataValidations>
  <pageMargins left="0.7" right="0.7" top="0.75" bottom="0.75" header="0.3" footer="0.3"/>
  <pageSetup orientation="portrait" horizont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11</v>
      </c>
      <c r="C2" s="12" t="s">
        <v>35</v>
      </c>
      <c r="D2" s="2">
        <v>950.56</v>
      </c>
      <c r="E2" s="2">
        <v>1461.02</v>
      </c>
      <c r="F2" s="2">
        <v>1972.31</v>
      </c>
      <c r="G2" s="8">
        <v>38.824599999999997</v>
      </c>
      <c r="H2" s="8">
        <v>6.1099799999999997E-4</v>
      </c>
      <c r="I2" s="8">
        <v>-1.9900399999999998E-6</v>
      </c>
      <c r="J2" s="8">
        <v>-9.3708099999999994E-10</v>
      </c>
      <c r="K2" s="8"/>
      <c r="L2" s="8"/>
      <c r="M2" s="8"/>
      <c r="N2" s="8">
        <v>0.272314</v>
      </c>
      <c r="O2" s="8">
        <v>9.3501899999999993E-5</v>
      </c>
      <c r="P2" s="8">
        <v>7.1657200000000002E-8</v>
      </c>
      <c r="Q2" s="8">
        <v>-1.8865600000000002E-11</v>
      </c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38.824599999999997</v>
      </c>
      <c r="C8" s="36"/>
      <c r="D8" s="65"/>
      <c r="E8" s="63">
        <f>N2</f>
        <v>0.272314</v>
      </c>
      <c r="F8" s="36"/>
      <c r="G8" s="38"/>
      <c r="H8" s="53"/>
    </row>
    <row r="9" spans="1:20">
      <c r="A9" s="22">
        <f>A10/2</f>
        <v>237.5</v>
      </c>
      <c r="B9" s="64">
        <f>$G$2+$H$2*A9+$I$2*A9^2+$J$2*A9^3+$K$2*A9^4+$L$2*A9^5+$M$2*A9^6</f>
        <v>38.844907740275389</v>
      </c>
      <c r="C9" s="19"/>
      <c r="D9" s="66"/>
      <c r="E9" s="64">
        <f t="shared" ref="E9:E24" si="0">$N$2+$O$2*A9+$P$2*A9^2+$Q$2*A9^3+$R$2*A9^4+$S$2*A9^5+$T$2*A9^6</f>
        <v>0.29830988247187501</v>
      </c>
      <c r="F9" s="19"/>
      <c r="G9" s="33"/>
      <c r="H9" s="54"/>
    </row>
    <row r="10" spans="1:20">
      <c r="A10" s="22">
        <f>A12/2</f>
        <v>475</v>
      </c>
      <c r="B10" s="28">
        <f t="shared" ref="B10:B24" si="1">$G$2+$H$2*A10+$I$2*A10^2+$J$2*A10^3+$K$2*A10^4+$L$2*A10^5+$M$2*A10^6</f>
        <v>38.565392547203125</v>
      </c>
      <c r="C10" s="19"/>
      <c r="D10" s="27"/>
      <c r="E10" s="28">
        <f t="shared" si="0"/>
        <v>0.33087319652499997</v>
      </c>
      <c r="F10" s="19"/>
      <c r="G10" s="33"/>
      <c r="H10" s="54"/>
    </row>
    <row r="11" spans="1:20" ht="15" thickBot="1">
      <c r="A11" s="22">
        <f>A10+(A12-A10)/2</f>
        <v>712.5</v>
      </c>
      <c r="B11" s="28">
        <f t="shared" si="1"/>
        <v>37.910732874935547</v>
      </c>
      <c r="C11" s="19"/>
      <c r="D11" s="27"/>
      <c r="E11" s="28">
        <f t="shared" si="0"/>
        <v>0.36848754586562499</v>
      </c>
      <c r="F11" s="19"/>
      <c r="G11" s="33"/>
      <c r="H11" s="54"/>
    </row>
    <row r="12" spans="1:20" s="16" customFormat="1">
      <c r="A12" s="23">
        <v>950</v>
      </c>
      <c r="B12" s="29">
        <f t="shared" si="1"/>
        <v>36.805607177624992</v>
      </c>
      <c r="C12" s="43"/>
      <c r="D12" s="44"/>
      <c r="E12" s="29">
        <f t="shared" si="0"/>
        <v>0.40963653420000001</v>
      </c>
      <c r="F12" s="43"/>
      <c r="G12" s="45"/>
      <c r="H12" s="50">
        <f>ROUND(A12*B12*100/(E12*136000),1)</f>
        <v>62.8</v>
      </c>
    </row>
    <row r="13" spans="1:20">
      <c r="A13" s="22">
        <f>A12+(A14-A12)/2</f>
        <v>1075</v>
      </c>
      <c r="B13" s="28">
        <f t="shared" si="1"/>
        <v>36.01755007707812</v>
      </c>
      <c r="C13" s="19"/>
      <c r="D13" s="27"/>
      <c r="E13" s="28">
        <f t="shared" si="0"/>
        <v>0.43220071832499996</v>
      </c>
      <c r="F13" s="19"/>
      <c r="G13" s="33"/>
      <c r="H13" s="22">
        <f t="shared" ref="H13:H20" si="2">ROUND(A13*B13*100/(E13*136000),1)</f>
        <v>65.900000000000006</v>
      </c>
    </row>
    <row r="14" spans="1:20">
      <c r="A14" s="22">
        <f>A12+(A16-A12)/2</f>
        <v>1200</v>
      </c>
      <c r="B14" s="28">
        <f t="shared" si="1"/>
        <v>35.072864031999998</v>
      </c>
      <c r="C14" s="19"/>
      <c r="D14" s="27"/>
      <c r="E14" s="28">
        <f t="shared" si="0"/>
        <v>0.45510289119999997</v>
      </c>
      <c r="F14" s="19"/>
      <c r="G14" s="33"/>
      <c r="H14" s="22">
        <f t="shared" si="2"/>
        <v>68</v>
      </c>
    </row>
    <row r="15" spans="1:20">
      <c r="A15" s="22">
        <f>A14+(A16-A14)/2</f>
        <v>1325</v>
      </c>
      <c r="B15" s="28">
        <f t="shared" si="1"/>
        <v>33.960567624421877</v>
      </c>
      <c r="C15" s="19"/>
      <c r="D15" s="27"/>
      <c r="E15" s="28">
        <f t="shared" si="0"/>
        <v>0.47812197157500003</v>
      </c>
      <c r="F15" s="19"/>
      <c r="G15" s="33"/>
      <c r="H15" s="22">
        <f t="shared" si="2"/>
        <v>69.2</v>
      </c>
    </row>
    <row r="16" spans="1:20" s="16" customFormat="1">
      <c r="A16" s="23">
        <v>1450</v>
      </c>
      <c r="B16" s="29">
        <f t="shared" si="1"/>
        <v>32.669679436374999</v>
      </c>
      <c r="C16" s="43"/>
      <c r="D16" s="44"/>
      <c r="E16" s="29">
        <f t="shared" si="0"/>
        <v>0.50103687819999998</v>
      </c>
      <c r="F16" s="43"/>
      <c r="G16" s="45"/>
      <c r="H16" s="51">
        <f t="shared" si="2"/>
        <v>69.5</v>
      </c>
    </row>
    <row r="17" spans="1:20">
      <c r="A17" s="22">
        <f>A16+(A18-A16)/2</f>
        <v>1587.5</v>
      </c>
      <c r="B17" s="28">
        <f t="shared" si="1"/>
        <v>31.030322600736323</v>
      </c>
      <c r="C17" s="19"/>
      <c r="D17" s="27"/>
      <c r="E17" s="28">
        <f t="shared" si="0"/>
        <v>0.52585909433437494</v>
      </c>
      <c r="F17" s="19"/>
      <c r="G17" s="33"/>
      <c r="H17" s="22">
        <f t="shared" si="2"/>
        <v>68.900000000000006</v>
      </c>
    </row>
    <row r="18" spans="1:20">
      <c r="A18" s="22">
        <f>A16+(A20-A16)/2</f>
        <v>1725</v>
      </c>
      <c r="B18" s="28">
        <f t="shared" si="1"/>
        <v>29.146965927671872</v>
      </c>
      <c r="C18" s="19"/>
      <c r="D18" s="27"/>
      <c r="E18" s="28">
        <f t="shared" si="0"/>
        <v>0.54999349277499987</v>
      </c>
      <c r="F18" s="19"/>
      <c r="G18" s="33"/>
      <c r="H18" s="22">
        <f t="shared" si="2"/>
        <v>67.2</v>
      </c>
    </row>
    <row r="19" spans="1:20">
      <c r="A19" s="22">
        <f>A18+(A20-A18)/2</f>
        <v>1862.5</v>
      </c>
      <c r="B19" s="28">
        <f t="shared" si="1"/>
        <v>27.004993149865232</v>
      </c>
      <c r="C19" s="19"/>
      <c r="D19" s="27"/>
      <c r="E19" s="28">
        <f t="shared" si="0"/>
        <v>0.57314581437812506</v>
      </c>
      <c r="F19" s="19"/>
      <c r="G19" s="33"/>
      <c r="H19" s="22">
        <f t="shared" si="2"/>
        <v>64.5</v>
      </c>
    </row>
    <row r="20" spans="1:20" s="16" customFormat="1" ht="15" thickBot="1">
      <c r="A20" s="23">
        <v>2000</v>
      </c>
      <c r="B20" s="29">
        <f t="shared" si="1"/>
        <v>24.589787999999992</v>
      </c>
      <c r="C20" s="43"/>
      <c r="D20" s="44"/>
      <c r="E20" s="29">
        <f t="shared" si="0"/>
        <v>0.59502180000000005</v>
      </c>
      <c r="F20" s="43"/>
      <c r="G20" s="45"/>
      <c r="H20" s="52">
        <f t="shared" si="2"/>
        <v>60.8</v>
      </c>
    </row>
    <row r="21" spans="1:20">
      <c r="A21" s="22">
        <f>A20+(A22-A20)/2</f>
        <v>2230</v>
      </c>
      <c r="B21" s="28">
        <f t="shared" si="1"/>
        <v>19.899033090072997</v>
      </c>
      <c r="C21" s="19"/>
      <c r="D21" s="27"/>
      <c r="E21" s="28">
        <f t="shared" si="0"/>
        <v>0.62795599168479987</v>
      </c>
      <c r="F21" s="19"/>
      <c r="G21" s="33"/>
      <c r="H21" s="54"/>
    </row>
    <row r="22" spans="1:20">
      <c r="A22" s="22">
        <f>A20+(A24-A20)/2</f>
        <v>2460</v>
      </c>
      <c r="B22" s="28">
        <f t="shared" si="1"/>
        <v>14.334464142184</v>
      </c>
      <c r="C22" s="19"/>
      <c r="D22" s="27"/>
      <c r="E22" s="28">
        <f t="shared" si="0"/>
        <v>0.65511840571839997</v>
      </c>
      <c r="F22" s="19"/>
      <c r="G22" s="33"/>
      <c r="H22" s="54"/>
    </row>
    <row r="23" spans="1:20">
      <c r="A23" s="22">
        <f>A22+(A24-A22)/2</f>
        <v>2690</v>
      </c>
      <c r="B23" s="28">
        <f t="shared" si="1"/>
        <v>7.8276723691710011</v>
      </c>
      <c r="C23" s="19"/>
      <c r="D23" s="27"/>
      <c r="E23" s="28">
        <f t="shared" si="0"/>
        <v>0.6751318155696</v>
      </c>
      <c r="F23" s="19"/>
      <c r="G23" s="33"/>
      <c r="H23" s="54"/>
    </row>
    <row r="24" spans="1:20" ht="15" thickBot="1">
      <c r="A24" s="24">
        <v>2920</v>
      </c>
      <c r="B24" s="30">
        <f t="shared" si="1"/>
        <v>0.31024898387200039</v>
      </c>
      <c r="C24" s="31"/>
      <c r="D24" s="32"/>
      <c r="E24" s="30">
        <f t="shared" si="0"/>
        <v>0.68661899470719989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SF1700</v>
      </c>
      <c r="C27" s="11" t="str">
        <f>C2</f>
        <v>400-1450</v>
      </c>
      <c r="D27" s="11">
        <f>A12</f>
        <v>950</v>
      </c>
      <c r="E27" s="11">
        <f>A16</f>
        <v>1450</v>
      </c>
      <c r="F27" s="11">
        <f>A20</f>
        <v>2000</v>
      </c>
      <c r="G27" s="69">
        <f t="shared" ref="G27:L27" si="3">G2</f>
        <v>38.824599999999997</v>
      </c>
      <c r="H27" s="69">
        <f t="shared" si="3"/>
        <v>6.1099799999999997E-4</v>
      </c>
      <c r="I27" s="69">
        <f t="shared" si="3"/>
        <v>-1.9900399999999998E-6</v>
      </c>
      <c r="J27" s="69">
        <f t="shared" si="3"/>
        <v>-9.3708099999999994E-10</v>
      </c>
      <c r="K27" s="69">
        <f t="shared" si="3"/>
        <v>0</v>
      </c>
      <c r="L27" s="69">
        <f t="shared" si="3"/>
        <v>0</v>
      </c>
      <c r="M27" s="69">
        <f t="shared" ref="M27:R27" si="4">N2</f>
        <v>0.272314</v>
      </c>
      <c r="N27" s="69">
        <f t="shared" si="4"/>
        <v>9.3501899999999993E-5</v>
      </c>
      <c r="O27" s="69">
        <f t="shared" si="4"/>
        <v>7.1657200000000002E-8</v>
      </c>
      <c r="P27" s="69">
        <f t="shared" si="4"/>
        <v>-1.8865600000000002E-11</v>
      </c>
      <c r="Q27" s="69">
        <f t="shared" si="4"/>
        <v>0</v>
      </c>
      <c r="R27" s="69">
        <f t="shared" si="4"/>
        <v>0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12</v>
      </c>
      <c r="C2" s="57" t="s">
        <v>77</v>
      </c>
      <c r="D2" s="2">
        <v>1319.42</v>
      </c>
      <c r="E2" s="2">
        <v>2065.0700000000002</v>
      </c>
      <c r="F2" s="2">
        <v>2658.62</v>
      </c>
      <c r="G2" s="8">
        <v>29.307600000000001</v>
      </c>
      <c r="H2" s="8">
        <v>-2.0515799999999999E-3</v>
      </c>
      <c r="I2" s="8">
        <v>-1.1772300000000001E-5</v>
      </c>
      <c r="J2" s="8">
        <v>1.7808700000000001E-8</v>
      </c>
      <c r="K2" s="8">
        <v>-1.1053099999999999E-11</v>
      </c>
      <c r="L2" s="8">
        <v>2.9333400000000001E-15</v>
      </c>
      <c r="M2" s="8">
        <v>-2.8660699999999998E-19</v>
      </c>
      <c r="N2" s="8">
        <v>0.328901</v>
      </c>
      <c r="O2" s="8">
        <v>5.7617600000000002E-5</v>
      </c>
      <c r="P2" s="8">
        <v>-2.5118200000000001E-7</v>
      </c>
      <c r="Q2" s="8">
        <v>4.1013100000000002E-10</v>
      </c>
      <c r="R2" s="8">
        <v>-2.4838399999999998E-13</v>
      </c>
      <c r="S2" s="8">
        <v>6.4268199999999998E-17</v>
      </c>
      <c r="T2" s="8">
        <v>-6.1353300000000001E-21</v>
      </c>
    </row>
    <row r="3" spans="1:20">
      <c r="G3" s="67">
        <v>29.40024</v>
      </c>
      <c r="H3" s="67">
        <v>-6.6672759999999998E-3</v>
      </c>
      <c r="I3" s="67">
        <v>4.4009669999999996E-6</v>
      </c>
      <c r="J3" s="67">
        <v>-2.2303910000000001E-9</v>
      </c>
      <c r="K3" s="67">
        <v>1.919935E-13</v>
      </c>
      <c r="L3" s="67">
        <v>8.6940210000000006E-18</v>
      </c>
      <c r="M3" s="18"/>
      <c r="N3" s="67">
        <v>0.33088420000000002</v>
      </c>
      <c r="O3" s="67">
        <v>-4.1189549999999999E-5</v>
      </c>
      <c r="P3" s="67">
        <v>9.5035399999999999E-8</v>
      </c>
      <c r="Q3" s="67">
        <v>-1.8841189999999998E-11</v>
      </c>
      <c r="R3" s="67">
        <v>-7.6628740000000007E-15</v>
      </c>
      <c r="S3" s="67">
        <v>1.660978E-18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29.307600000000001</v>
      </c>
      <c r="C8" s="36">
        <f>G3</f>
        <v>29.40024</v>
      </c>
      <c r="D8" s="37">
        <f>C8-B8</f>
        <v>9.263999999999939E-2</v>
      </c>
      <c r="E8" s="63">
        <f>N2</f>
        <v>0.328901</v>
      </c>
      <c r="F8" s="36">
        <f>N3</f>
        <v>0.33088420000000002</v>
      </c>
      <c r="G8" s="38">
        <f>F8-E8</f>
        <v>1.9832000000000183E-3</v>
      </c>
      <c r="H8" s="53"/>
    </row>
    <row r="9" spans="1:20">
      <c r="A9" s="22">
        <f>A10/2</f>
        <v>325</v>
      </c>
      <c r="B9" s="64">
        <f>$G$2+$H$2*A9+$I$2*A9^2+$J$2*A9^3+$K$2*A9^4+$L$2*A9^5+$M$2*A9^6</f>
        <v>27.895709405795348</v>
      </c>
      <c r="C9" s="19">
        <f t="shared" ref="C9:C24" si="0">$G$3+$H$3*A9+$I$3*A9^2+$J$3*A9^3+$K$3*A9^4+$L$3*A9^5</f>
        <v>27.623835824532023</v>
      </c>
      <c r="D9" s="27">
        <f t="shared" ref="D9:D24" si="1">C9-B9</f>
        <v>-0.27187358126332484</v>
      </c>
      <c r="E9" s="64">
        <f t="shared" ref="E9:E24" si="2">$N$2+$O$2*A9+$P$2*A9^2+$Q$2*A9^3+$R$2*A9^4+$S$2*A9^5+$T$2*A9^6</f>
        <v>0.33262931905635801</v>
      </c>
      <c r="F9" s="19">
        <f t="shared" ref="F9:F24" si="3">$N$3+$O$3*A9+$P$3*A9^2+$Q$3*A9^3+$R$3*A9^4+$S$3*A9^5+$T$3*A9^6</f>
        <v>0.32680945827191404</v>
      </c>
      <c r="G9" s="33">
        <f t="shared" ref="G9:G24" si="4">F9-E9</f>
        <v>-5.8198607844439643E-3</v>
      </c>
      <c r="H9" s="54"/>
    </row>
    <row r="10" spans="1:20">
      <c r="A10" s="22">
        <f>A12/2</f>
        <v>650</v>
      </c>
      <c r="B10" s="28">
        <f t="shared" ref="B10:B24" si="5">$G$2+$H$2*A10+$I$2*A10^2+$J$2*A10^3+$K$2*A10^4+$L$2*A10^5+$M$2*A10^6</f>
        <v>26.236680163833391</v>
      </c>
      <c r="C10" s="19">
        <f t="shared" si="0"/>
        <v>26.348678827940361</v>
      </c>
      <c r="D10" s="27">
        <f t="shared" si="1"/>
        <v>0.11199866410697012</v>
      </c>
      <c r="E10" s="28">
        <f t="shared" si="2"/>
        <v>0.33551643368734418</v>
      </c>
      <c r="F10" s="19">
        <f t="shared" si="3"/>
        <v>0.33791403801446063</v>
      </c>
      <c r="G10" s="33">
        <f t="shared" si="4"/>
        <v>2.3976043271164427E-3</v>
      </c>
      <c r="H10" s="54"/>
    </row>
    <row r="11" spans="1:20" ht="15" thickBot="1">
      <c r="A11" s="22">
        <f>A10+(A12-A10)/2</f>
        <v>975</v>
      </c>
      <c r="B11" s="28">
        <f t="shared" si="5"/>
        <v>24.972212992802124</v>
      </c>
      <c r="C11" s="19">
        <f t="shared" si="0"/>
        <v>25.197218811599164</v>
      </c>
      <c r="D11" s="27">
        <f t="shared" si="1"/>
        <v>0.22500581879704029</v>
      </c>
      <c r="E11" s="28">
        <f t="shared" si="2"/>
        <v>0.35332618727375387</v>
      </c>
      <c r="F11" s="19">
        <f t="shared" si="3"/>
        <v>0.35814291640872326</v>
      </c>
      <c r="G11" s="33">
        <f t="shared" si="4"/>
        <v>4.8167291349693886E-3</v>
      </c>
      <c r="H11" s="54"/>
    </row>
    <row r="12" spans="1:20" s="16" customFormat="1">
      <c r="A12" s="23">
        <v>1300</v>
      </c>
      <c r="B12" s="29">
        <f t="shared" si="5"/>
        <v>23.810202829137005</v>
      </c>
      <c r="C12" s="43">
        <f t="shared" si="0"/>
        <v>23.850879329741527</v>
      </c>
      <c r="D12" s="44">
        <f t="shared" si="1"/>
        <v>4.0676500604522658E-2</v>
      </c>
      <c r="E12" s="29">
        <f t="shared" si="2"/>
        <v>0.37996382636403014</v>
      </c>
      <c r="F12" s="43">
        <f t="shared" si="3"/>
        <v>0.38083467718413999</v>
      </c>
      <c r="G12" s="45">
        <f t="shared" si="4"/>
        <v>8.7085082010984749E-4</v>
      </c>
      <c r="H12" s="50">
        <f>ROUND(A12*C12*100/(F12*136000),1)</f>
        <v>59.9</v>
      </c>
    </row>
    <row r="13" spans="1:20">
      <c r="A13" s="22">
        <f>A12+(A14-A12)/2</f>
        <v>1487.5</v>
      </c>
      <c r="B13" s="28">
        <f t="shared" si="5"/>
        <v>22.965267580598045</v>
      </c>
      <c r="C13" s="19">
        <f t="shared" si="0"/>
        <v>22.88283559474776</v>
      </c>
      <c r="D13" s="27">
        <f t="shared" si="1"/>
        <v>-8.2431985850284661E-2</v>
      </c>
      <c r="E13" s="28">
        <f t="shared" si="2"/>
        <v>0.39422733266035237</v>
      </c>
      <c r="F13" s="19">
        <f t="shared" si="3"/>
        <v>0.39246284474214882</v>
      </c>
      <c r="G13" s="33">
        <f t="shared" si="4"/>
        <v>-1.76448791820355E-3</v>
      </c>
      <c r="H13" s="22">
        <f t="shared" ref="H13:H20" si="6">ROUND(A13*C13*100/(F13*136000),1)</f>
        <v>63.8</v>
      </c>
    </row>
    <row r="14" spans="1:20">
      <c r="A14" s="22">
        <f>A12+(A16-A12)/2</f>
        <v>1675</v>
      </c>
      <c r="B14" s="28">
        <f t="shared" si="5"/>
        <v>21.874267777984532</v>
      </c>
      <c r="C14" s="19">
        <f t="shared" si="0"/>
        <v>21.724379457037355</v>
      </c>
      <c r="D14" s="27">
        <f t="shared" si="1"/>
        <v>-0.14988832094717708</v>
      </c>
      <c r="E14" s="28">
        <f t="shared" si="2"/>
        <v>0.40477231856556795</v>
      </c>
      <c r="F14" s="19">
        <f t="shared" si="3"/>
        <v>0.40156383076516095</v>
      </c>
      <c r="G14" s="33">
        <f t="shared" si="4"/>
        <v>-3.2084878004070005E-3</v>
      </c>
      <c r="H14" s="22">
        <f t="shared" si="6"/>
        <v>66.599999999999994</v>
      </c>
    </row>
    <row r="15" spans="1:20">
      <c r="A15" s="22">
        <f>A14+(A16-A14)/2</f>
        <v>1862.5</v>
      </c>
      <c r="B15" s="28">
        <f t="shared" si="5"/>
        <v>20.481730478536775</v>
      </c>
      <c r="C15" s="19">
        <f t="shared" si="0"/>
        <v>20.343953866380296</v>
      </c>
      <c r="D15" s="27">
        <f t="shared" si="1"/>
        <v>-0.13777661215647896</v>
      </c>
      <c r="E15" s="28">
        <f t="shared" si="2"/>
        <v>0.41007303173297993</v>
      </c>
      <c r="F15" s="19">
        <f t="shared" si="3"/>
        <v>0.40712384612395042</v>
      </c>
      <c r="G15" s="33">
        <f t="shared" si="4"/>
        <v>-2.9491856090295143E-3</v>
      </c>
      <c r="H15" s="22">
        <f t="shared" si="6"/>
        <v>68.400000000000006</v>
      </c>
    </row>
    <row r="16" spans="1:20" s="16" customFormat="1">
      <c r="A16" s="23">
        <v>2050</v>
      </c>
      <c r="B16" s="29">
        <f t="shared" si="5"/>
        <v>18.773757509164291</v>
      </c>
      <c r="C16" s="43">
        <f t="shared" si="0"/>
        <v>18.717856733482563</v>
      </c>
      <c r="D16" s="44">
        <f t="shared" si="1"/>
        <v>-5.5900775681728021E-2</v>
      </c>
      <c r="E16" s="29">
        <f t="shared" si="2"/>
        <v>0.40951088136921066</v>
      </c>
      <c r="F16" s="43">
        <f t="shared" si="3"/>
        <v>0.4083144312144682</v>
      </c>
      <c r="G16" s="45">
        <f t="shared" si="4"/>
        <v>-1.1964501547424566E-3</v>
      </c>
      <c r="H16" s="51">
        <f t="shared" si="6"/>
        <v>69.099999999999994</v>
      </c>
    </row>
    <row r="17" spans="1:20">
      <c r="A17" s="22">
        <f>A16+(A18-A16)/2</f>
        <v>2202.5</v>
      </c>
      <c r="B17" s="28">
        <f t="shared" si="5"/>
        <v>17.168060666164436</v>
      </c>
      <c r="C17" s="19">
        <f t="shared" si="0"/>
        <v>17.203075131993501</v>
      </c>
      <c r="D17" s="27">
        <f t="shared" si="1"/>
        <v>3.5014465829064534E-2</v>
      </c>
      <c r="E17" s="28">
        <f t="shared" si="2"/>
        <v>0.40488945371279206</v>
      </c>
      <c r="F17" s="19">
        <f t="shared" si="3"/>
        <v>0.40563924375888094</v>
      </c>
      <c r="G17" s="33">
        <f t="shared" si="4"/>
        <v>7.4979004608888289E-4</v>
      </c>
      <c r="H17" s="22">
        <f t="shared" si="6"/>
        <v>68.7</v>
      </c>
    </row>
    <row r="18" spans="1:20">
      <c r="A18" s="22">
        <f>A16+(A20-A16)/2</f>
        <v>2355</v>
      </c>
      <c r="B18" s="28">
        <f t="shared" si="5"/>
        <v>15.3966013317579</v>
      </c>
      <c r="C18" s="19">
        <f t="shared" si="0"/>
        <v>15.510960857737272</v>
      </c>
      <c r="D18" s="27">
        <f t="shared" si="1"/>
        <v>0.11435952597937238</v>
      </c>
      <c r="E18" s="28">
        <f t="shared" si="2"/>
        <v>0.39703740454309777</v>
      </c>
      <c r="F18" s="19">
        <f t="shared" si="3"/>
        <v>0.39948576222110477</v>
      </c>
      <c r="G18" s="33">
        <f t="shared" si="4"/>
        <v>2.448357678006996E-3</v>
      </c>
      <c r="H18" s="22">
        <f t="shared" si="6"/>
        <v>67.2</v>
      </c>
    </row>
    <row r="19" spans="1:20">
      <c r="A19" s="22">
        <f>A18+(A20-A18)/2</f>
        <v>2507.5</v>
      </c>
      <c r="B19" s="28">
        <f t="shared" si="5"/>
        <v>13.491178266962422</v>
      </c>
      <c r="C19" s="19">
        <f t="shared" si="0"/>
        <v>13.6409093565939</v>
      </c>
      <c r="D19" s="27">
        <f t="shared" si="1"/>
        <v>0.1497310896314783</v>
      </c>
      <c r="E19" s="28">
        <f t="shared" si="2"/>
        <v>0.38659854483659961</v>
      </c>
      <c r="F19" s="19">
        <f t="shared" si="3"/>
        <v>0.38980414826269383</v>
      </c>
      <c r="G19" s="33">
        <f t="shared" si="4"/>
        <v>3.2056034260942168E-3</v>
      </c>
      <c r="H19" s="22">
        <f t="shared" si="6"/>
        <v>64.5</v>
      </c>
    </row>
    <row r="20" spans="1:20" s="16" customFormat="1" ht="15" thickBot="1">
      <c r="A20" s="23">
        <v>2660</v>
      </c>
      <c r="B20" s="29">
        <f t="shared" si="5"/>
        <v>11.478537033101418</v>
      </c>
      <c r="C20" s="43">
        <f t="shared" si="0"/>
        <v>11.596137079995616</v>
      </c>
      <c r="D20" s="44">
        <f t="shared" si="1"/>
        <v>0.11760004689419823</v>
      </c>
      <c r="E20" s="29">
        <f t="shared" si="2"/>
        <v>0.37418112202147791</v>
      </c>
      <c r="F20" s="43">
        <f t="shared" si="3"/>
        <v>0.37669896814905812</v>
      </c>
      <c r="G20" s="45">
        <f t="shared" si="4"/>
        <v>2.5178461275802144E-3</v>
      </c>
      <c r="H20" s="52">
        <f t="shared" si="6"/>
        <v>60.2</v>
      </c>
    </row>
    <row r="21" spans="1:20">
      <c r="A21" s="22">
        <f>A20+(A22-A20)/2</f>
        <v>2832.5</v>
      </c>
      <c r="B21" s="28">
        <f t="shared" si="5"/>
        <v>9.0832521095238405</v>
      </c>
      <c r="C21" s="19">
        <f t="shared" si="0"/>
        <v>9.0817288485030279</v>
      </c>
      <c r="D21" s="27">
        <f t="shared" si="1"/>
        <v>-1.5232610208126829E-3</v>
      </c>
      <c r="E21" s="28">
        <f t="shared" si="2"/>
        <v>0.35813476911493236</v>
      </c>
      <c r="F21" s="19">
        <f t="shared" si="3"/>
        <v>0.35810265617994519</v>
      </c>
      <c r="G21" s="33">
        <f t="shared" si="4"/>
        <v>-3.2112934987171826E-5</v>
      </c>
      <c r="H21" s="54"/>
    </row>
    <row r="22" spans="1:20">
      <c r="A22" s="22">
        <f>A20+(A24-A20)/2</f>
        <v>3005</v>
      </c>
      <c r="B22" s="28">
        <f t="shared" si="5"/>
        <v>6.5236836893175223</v>
      </c>
      <c r="C22" s="19">
        <f t="shared" si="0"/>
        <v>6.3694764997923894</v>
      </c>
      <c r="D22" s="27">
        <f t="shared" si="1"/>
        <v>-0.1542071895251329</v>
      </c>
      <c r="E22" s="28">
        <f t="shared" si="2"/>
        <v>0.33947345102856374</v>
      </c>
      <c r="F22" s="19">
        <f t="shared" si="3"/>
        <v>0.33617297027618032</v>
      </c>
      <c r="G22" s="33">
        <f t="shared" si="4"/>
        <v>-3.3004807523834279E-3</v>
      </c>
      <c r="H22" s="54"/>
    </row>
    <row r="23" spans="1:20">
      <c r="A23" s="22">
        <f>A22+(A24-A22)/2</f>
        <v>3177.5</v>
      </c>
      <c r="B23" s="28">
        <f t="shared" si="5"/>
        <v>3.6757911716213698</v>
      </c>
      <c r="C23" s="19">
        <f t="shared" si="0"/>
        <v>3.482553233603733</v>
      </c>
      <c r="D23" s="27">
        <f t="shared" si="1"/>
        <v>-0.19323793801763678</v>
      </c>
      <c r="E23" s="28">
        <f t="shared" si="2"/>
        <v>0.31607193443455195</v>
      </c>
      <c r="F23" s="19">
        <f t="shared" si="3"/>
        <v>0.31193605100519683</v>
      </c>
      <c r="G23" s="33">
        <f t="shared" si="4"/>
        <v>-4.1358834293551139E-3</v>
      </c>
      <c r="H23" s="54"/>
    </row>
    <row r="24" spans="1:20" ht="15" thickBot="1">
      <c r="A24" s="24">
        <v>3350</v>
      </c>
      <c r="B24" s="30">
        <f t="shared" si="5"/>
        <v>0.29136062182851674</v>
      </c>
      <c r="C24" s="31">
        <f t="shared" si="0"/>
        <v>0.45098808686100123</v>
      </c>
      <c r="D24" s="32">
        <f t="shared" si="1"/>
        <v>0.15962746503248448</v>
      </c>
      <c r="E24" s="30">
        <f t="shared" si="2"/>
        <v>0.28336756499089688</v>
      </c>
      <c r="F24" s="31">
        <f t="shared" si="3"/>
        <v>0.28678552935986434</v>
      </c>
      <c r="G24" s="34">
        <f t="shared" si="4"/>
        <v>3.4179643689674633E-3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SF1750</v>
      </c>
      <c r="C27" s="11" t="str">
        <f>C2</f>
        <v>400-2050</v>
      </c>
      <c r="D27" s="11">
        <f>A12</f>
        <v>1300</v>
      </c>
      <c r="E27" s="11">
        <f>A16</f>
        <v>2050</v>
      </c>
      <c r="F27" s="11">
        <f>A20</f>
        <v>2660</v>
      </c>
      <c r="G27" s="69">
        <f t="shared" ref="G27:L27" si="7">G3</f>
        <v>29.40024</v>
      </c>
      <c r="H27" s="69">
        <f t="shared" si="7"/>
        <v>-6.6672759999999998E-3</v>
      </c>
      <c r="I27" s="69">
        <f t="shared" si="7"/>
        <v>4.4009669999999996E-6</v>
      </c>
      <c r="J27" s="69">
        <f t="shared" si="7"/>
        <v>-2.2303910000000001E-9</v>
      </c>
      <c r="K27" s="69">
        <f t="shared" si="7"/>
        <v>1.919935E-13</v>
      </c>
      <c r="L27" s="69">
        <f t="shared" si="7"/>
        <v>8.6940210000000006E-18</v>
      </c>
      <c r="M27" s="69">
        <f t="shared" ref="M27:R27" si="8">N3</f>
        <v>0.33088420000000002</v>
      </c>
      <c r="N27" s="69">
        <f t="shared" si="8"/>
        <v>-4.1189549999999999E-5</v>
      </c>
      <c r="O27" s="69">
        <f t="shared" si="8"/>
        <v>9.5035399999999999E-8</v>
      </c>
      <c r="P27" s="69">
        <f t="shared" si="8"/>
        <v>-1.8841189999999998E-11</v>
      </c>
      <c r="Q27" s="69">
        <f t="shared" si="8"/>
        <v>-7.6628740000000007E-15</v>
      </c>
      <c r="R27" s="69">
        <f t="shared" si="8"/>
        <v>1.660978E-18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24"/>
  <sheetViews>
    <sheetView workbookViewId="0">
      <selection activeCell="E8" sqref="E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13</v>
      </c>
      <c r="C2" s="14" t="s">
        <v>83</v>
      </c>
      <c r="D2" s="2">
        <v>1250.21</v>
      </c>
      <c r="E2" s="2">
        <v>1977.74</v>
      </c>
      <c r="F2" s="2">
        <v>2612.96</v>
      </c>
      <c r="G2" s="8">
        <v>32.938600000000001</v>
      </c>
      <c r="H2" s="8">
        <v>-1.5305E-3</v>
      </c>
      <c r="I2" s="8">
        <v>1.72672E-6</v>
      </c>
      <c r="J2" s="8">
        <v>-1.0255300000000001E-9</v>
      </c>
      <c r="K2" s="8">
        <v>-4.0792700000000002E-14</v>
      </c>
      <c r="L2" s="8">
        <v>9.7226599999999994E-18</v>
      </c>
      <c r="M2" s="8">
        <v>-8.6428900000000007E-22</v>
      </c>
      <c r="N2" s="8">
        <v>0.29345900000000003</v>
      </c>
      <c r="O2" s="8">
        <v>1.65437E-4</v>
      </c>
      <c r="P2" s="8">
        <v>2.8167599999999999E-8</v>
      </c>
      <c r="Q2" s="8">
        <v>2.7805499999999999E-12</v>
      </c>
      <c r="R2" s="8">
        <v>-1.25015E-14</v>
      </c>
      <c r="S2" s="8">
        <v>4.2724700000000002E-18</v>
      </c>
      <c r="T2" s="8">
        <v>-4.8394100000000002E-22</v>
      </c>
    </row>
    <row r="3" spans="1:20">
      <c r="G3" s="18">
        <v>32.939059999999998</v>
      </c>
      <c r="H3" s="18">
        <v>-1.5488850000000001E-3</v>
      </c>
      <c r="I3" s="18">
        <v>1.787406E-6</v>
      </c>
      <c r="J3" s="18">
        <v>-1.096791E-9</v>
      </c>
      <c r="K3" s="18">
        <v>-2.892627E-15</v>
      </c>
      <c r="L3" s="18">
        <v>3.9187000000000002E-19</v>
      </c>
      <c r="M3" s="18"/>
      <c r="N3" s="18">
        <v>0.29371819999999998</v>
      </c>
      <c r="O3" s="18">
        <v>1.5514270000000001E-4</v>
      </c>
      <c r="P3" s="18">
        <v>6.2147579999999994E-8</v>
      </c>
      <c r="Q3" s="18">
        <v>-3.7120780000000001E-11</v>
      </c>
      <c r="R3" s="18">
        <v>8.7198730000000005E-15</v>
      </c>
      <c r="S3" s="18">
        <v>-9.5211560000000009E-19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32.938600000000001</v>
      </c>
      <c r="C8" s="36">
        <f>G3</f>
        <v>32.939059999999998</v>
      </c>
      <c r="D8" s="37">
        <f>C8-B8</f>
        <v>4.599999999967963E-4</v>
      </c>
      <c r="E8" s="63">
        <f>N2</f>
        <v>0.29345900000000003</v>
      </c>
      <c r="F8" s="36">
        <f>N3</f>
        <v>0.29371819999999998</v>
      </c>
      <c r="G8" s="38">
        <f>F8-E8</f>
        <v>2.5919999999995946E-4</v>
      </c>
      <c r="H8" s="53"/>
    </row>
    <row r="9" spans="1:20">
      <c r="A9" s="22">
        <f>A10/2</f>
        <v>312.5</v>
      </c>
      <c r="B9" s="64">
        <f>$G$2+$H$2*A9+$I$2*A9^2+$J$2*A9^3+$K$2*A9^4+$L$2*A9^5+$M$2*A9^6</f>
        <v>32.597286199455517</v>
      </c>
      <c r="C9" s="19">
        <f t="shared" ref="C9:C24" si="0">$G$3+$H$3*A9+$I$3*A9^2+$J$3*A9^3+$K$3*A9^4+$L$3*A9^5</f>
        <v>32.59608698128104</v>
      </c>
      <c r="D9" s="27">
        <f t="shared" ref="D9:D24" si="1">C9-B9</f>
        <v>-1.1992181744773234E-3</v>
      </c>
      <c r="E9" s="64">
        <f t="shared" ref="E9:E24" si="2">$N$2+$O$2*A9+$P$2*A9^2+$Q$2*A9^3+$R$2*A9^4+$S$2*A9^5+$T$2*A9^6</f>
        <v>0.34788671899234502</v>
      </c>
      <c r="F9" s="19">
        <f t="shared" ref="F9:F24" si="3">$N$3+$O$3*A9+$P$3*A9^2+$Q$3*A9^3+$R$3*A9^4+$S$3*A9^5+$T$3*A9^6</f>
        <v>0.3472168787192822</v>
      </c>
      <c r="G9" s="33">
        <f t="shared" ref="G9:G24" si="4">F9-E9</f>
        <v>-6.6984027306282723E-4</v>
      </c>
      <c r="H9" s="54"/>
    </row>
    <row r="10" spans="1:20">
      <c r="A10" s="22">
        <f>A12/2</f>
        <v>625</v>
      </c>
      <c r="B10" s="28">
        <f t="shared" ref="B10:B24" si="5">$G$2+$H$2*A10+$I$2*A10^2+$J$2*A10^3+$K$2*A10^4+$L$2*A10^5+$M$2*A10^6</f>
        <v>32.400815202271936</v>
      </c>
      <c r="C10" s="19">
        <f t="shared" si="0"/>
        <v>32.401037095298761</v>
      </c>
      <c r="D10" s="27">
        <f t="shared" si="1"/>
        <v>2.2189302682562584E-4</v>
      </c>
      <c r="E10" s="28">
        <f t="shared" si="2"/>
        <v>0.40700997080945972</v>
      </c>
      <c r="F10" s="19">
        <f t="shared" si="3"/>
        <v>0.40713584171600342</v>
      </c>
      <c r="G10" s="33">
        <f t="shared" si="4"/>
        <v>1.2587090654370137E-4</v>
      </c>
      <c r="H10" s="54"/>
    </row>
    <row r="11" spans="1:20" ht="15" thickBot="1">
      <c r="A11" s="22">
        <f>A10+(A12-A10)/2</f>
        <v>937.5</v>
      </c>
      <c r="B11" s="28">
        <f t="shared" si="5"/>
        <v>32.151313499492971</v>
      </c>
      <c r="C11" s="19">
        <f t="shared" si="0"/>
        <v>32.152263986750839</v>
      </c>
      <c r="D11" s="27">
        <f t="shared" si="1"/>
        <v>9.5048725786739396E-4</v>
      </c>
      <c r="E11" s="28">
        <f t="shared" si="2"/>
        <v>0.46871240208332987</v>
      </c>
      <c r="F11" s="19">
        <f t="shared" si="3"/>
        <v>0.46924617313904754</v>
      </c>
      <c r="G11" s="33">
        <f t="shared" si="4"/>
        <v>5.3377105571766892E-4</v>
      </c>
      <c r="H11" s="54"/>
    </row>
    <row r="12" spans="1:20" s="16" customFormat="1">
      <c r="A12" s="23">
        <f>ROUND(D2,0)</f>
        <v>1250</v>
      </c>
      <c r="B12" s="29">
        <f t="shared" si="5"/>
        <v>31.647269368743896</v>
      </c>
      <c r="C12" s="43">
        <f t="shared" si="0"/>
        <v>31.647739517822266</v>
      </c>
      <c r="D12" s="44">
        <f t="shared" si="1"/>
        <v>4.7014907837095166E-4</v>
      </c>
      <c r="E12" s="29">
        <f t="shared" si="2"/>
        <v>0.53036910177612318</v>
      </c>
      <c r="F12" s="43">
        <f t="shared" si="3"/>
        <v>0.53063377153320301</v>
      </c>
      <c r="G12" s="45">
        <f t="shared" si="4"/>
        <v>2.6466975707983842E-4</v>
      </c>
      <c r="H12" s="50">
        <f>ROUND(A12*C12*100/(F12*136000),1)</f>
        <v>54.8</v>
      </c>
    </row>
    <row r="13" spans="1:20">
      <c r="A13" s="22">
        <f>A12+(A14-A12)/2</f>
        <v>1432</v>
      </c>
      <c r="B13" s="28">
        <f t="shared" si="5"/>
        <v>31.155873162605072</v>
      </c>
      <c r="C13" s="19">
        <f t="shared" si="0"/>
        <v>31.155830639520289</v>
      </c>
      <c r="D13" s="27">
        <f t="shared" si="1"/>
        <v>-4.2523084783141485E-5</v>
      </c>
      <c r="E13" s="28">
        <f t="shared" si="2"/>
        <v>0.56527573888534854</v>
      </c>
      <c r="F13" s="19">
        <f t="shared" si="3"/>
        <v>0.56525321101416148</v>
      </c>
      <c r="G13" s="33">
        <f t="shared" si="4"/>
        <v>-2.2527871187061344E-5</v>
      </c>
      <c r="H13" s="22">
        <f t="shared" ref="H13:H20" si="6">ROUND(A13*C13*100/(F13*136000),1)</f>
        <v>58</v>
      </c>
    </row>
    <row r="14" spans="1:20">
      <c r="A14" s="22">
        <f>A12+(A16-A12)/2</f>
        <v>1614</v>
      </c>
      <c r="B14" s="28">
        <f t="shared" si="5"/>
        <v>30.469058792398499</v>
      </c>
      <c r="C14" s="19">
        <f t="shared" si="0"/>
        <v>30.468589936193922</v>
      </c>
      <c r="D14" s="27">
        <f t="shared" si="1"/>
        <v>-4.6885620457715049E-4</v>
      </c>
      <c r="E14" s="28">
        <f t="shared" si="2"/>
        <v>0.59894612047478912</v>
      </c>
      <c r="F14" s="19">
        <f t="shared" si="3"/>
        <v>0.59868469180586714</v>
      </c>
      <c r="G14" s="33">
        <f t="shared" si="4"/>
        <v>-2.6142866892198136E-4</v>
      </c>
      <c r="H14" s="22">
        <f t="shared" si="6"/>
        <v>60.4</v>
      </c>
    </row>
    <row r="15" spans="1:20">
      <c r="A15" s="22">
        <f>A14+(A16-A14)/2</f>
        <v>1796</v>
      </c>
      <c r="B15" s="28">
        <f t="shared" si="5"/>
        <v>29.546696519499076</v>
      </c>
      <c r="C15" s="19">
        <f t="shared" si="0"/>
        <v>29.546037479934544</v>
      </c>
      <c r="D15" s="27">
        <f t="shared" si="1"/>
        <v>-6.590395645318381E-4</v>
      </c>
      <c r="E15" s="28">
        <f t="shared" si="2"/>
        <v>0.63107345428573525</v>
      </c>
      <c r="F15" s="19">
        <f t="shared" si="3"/>
        <v>0.63070529835270339</v>
      </c>
      <c r="G15" s="33">
        <f t="shared" si="4"/>
        <v>-3.6815593303185512E-4</v>
      </c>
      <c r="H15" s="22">
        <f t="shared" si="6"/>
        <v>61.9</v>
      </c>
    </row>
    <row r="16" spans="1:20" s="16" customFormat="1">
      <c r="A16" s="23">
        <f>ROUND(E2,0)</f>
        <v>1978</v>
      </c>
      <c r="B16" s="29">
        <f t="shared" si="5"/>
        <v>28.348755458078426</v>
      </c>
      <c r="C16" s="43">
        <f t="shared" si="0"/>
        <v>28.348200446468343</v>
      </c>
      <c r="D16" s="44">
        <f t="shared" si="1"/>
        <v>-5.550116100820901E-4</v>
      </c>
      <c r="E16" s="29">
        <f t="shared" si="2"/>
        <v>0.66142960980395604</v>
      </c>
      <c r="F16" s="43">
        <f t="shared" si="3"/>
        <v>0.66111940376701772</v>
      </c>
      <c r="G16" s="45">
        <f t="shared" si="4"/>
        <v>-3.1020603693832083E-4</v>
      </c>
      <c r="H16" s="51">
        <f t="shared" si="6"/>
        <v>62.4</v>
      </c>
    </row>
    <row r="17" spans="1:8">
      <c r="A17" s="22">
        <f>A16+(A18-A16)/2</f>
        <v>2136.75</v>
      </c>
      <c r="B17" s="28">
        <f t="shared" si="5"/>
        <v>27.047623148408849</v>
      </c>
      <c r="C17" s="19">
        <f t="shared" si="0"/>
        <v>27.047366066619055</v>
      </c>
      <c r="D17" s="27">
        <f t="shared" si="1"/>
        <v>-2.5708178979400031E-4</v>
      </c>
      <c r="E17" s="28">
        <f t="shared" si="2"/>
        <v>0.68633101312076528</v>
      </c>
      <c r="F17" s="19">
        <f t="shared" si="3"/>
        <v>0.68618731184141235</v>
      </c>
      <c r="G17" s="33">
        <f t="shared" si="4"/>
        <v>-1.4370127935292576E-4</v>
      </c>
      <c r="H17" s="22">
        <f t="shared" si="6"/>
        <v>61.9</v>
      </c>
    </row>
    <row r="18" spans="1:8">
      <c r="A18" s="22">
        <f>A16+(A20-A16)/2</f>
        <v>2295.5</v>
      </c>
      <c r="B18" s="28">
        <f t="shared" si="5"/>
        <v>25.480044804805225</v>
      </c>
      <c r="C18" s="19">
        <f t="shared" si="0"/>
        <v>25.480187602042982</v>
      </c>
      <c r="D18" s="27">
        <f t="shared" si="1"/>
        <v>1.4279723775700859E-4</v>
      </c>
      <c r="E18" s="28">
        <f t="shared" si="2"/>
        <v>0.70967062029490824</v>
      </c>
      <c r="F18" s="19">
        <f t="shared" si="3"/>
        <v>0.70975045251400115</v>
      </c>
      <c r="G18" s="33">
        <f t="shared" si="4"/>
        <v>7.9832219092912382E-5</v>
      </c>
      <c r="H18" s="22">
        <f t="shared" si="6"/>
        <v>60.6</v>
      </c>
    </row>
    <row r="19" spans="1:8">
      <c r="A19" s="22">
        <f>A18+(A20-A18)/2</f>
        <v>2454.25</v>
      </c>
      <c r="B19" s="28">
        <f t="shared" si="5"/>
        <v>23.619666282316825</v>
      </c>
      <c r="C19" s="19">
        <f t="shared" si="0"/>
        <v>23.620184202780514</v>
      </c>
      <c r="D19" s="27">
        <f t="shared" si="1"/>
        <v>5.1792046368959177E-4</v>
      </c>
      <c r="E19" s="28">
        <f t="shared" si="2"/>
        <v>0.7313598994988153</v>
      </c>
      <c r="F19" s="19">
        <f t="shared" si="3"/>
        <v>0.73164934357729416</v>
      </c>
      <c r="G19" s="33">
        <f t="shared" si="4"/>
        <v>2.8944407847886211E-4</v>
      </c>
      <c r="H19" s="22">
        <f t="shared" si="6"/>
        <v>58.3</v>
      </c>
    </row>
    <row r="20" spans="1:8" s="16" customFormat="1" ht="15" thickBot="1">
      <c r="A20" s="23">
        <f>ROUND(F2,0)</f>
        <v>2613</v>
      </c>
      <c r="B20" s="29">
        <f t="shared" si="5"/>
        <v>21.440169668095663</v>
      </c>
      <c r="C20" s="43">
        <f t="shared" si="0"/>
        <v>21.440899484575045</v>
      </c>
      <c r="D20" s="44">
        <f t="shared" si="1"/>
        <v>7.2981647938163974E-4</v>
      </c>
      <c r="E20" s="29">
        <f t="shared" si="2"/>
        <v>0.751283250536114</v>
      </c>
      <c r="F20" s="43">
        <f t="shared" si="3"/>
        <v>0.75169084609567904</v>
      </c>
      <c r="G20" s="45">
        <f t="shared" si="4"/>
        <v>4.0759555956504379E-4</v>
      </c>
      <c r="H20" s="52">
        <f t="shared" si="6"/>
        <v>54.8</v>
      </c>
    </row>
    <row r="21" spans="1:8">
      <c r="A21" s="22">
        <f>A20+(A22-A20)/2</f>
        <v>2852.25</v>
      </c>
      <c r="B21" s="28">
        <f t="shared" si="5"/>
        <v>17.494480168667128</v>
      </c>
      <c r="C21" s="19">
        <f t="shared" si="0"/>
        <v>17.494987148732946</v>
      </c>
      <c r="D21" s="27">
        <f t="shared" si="1"/>
        <v>5.069800658183965E-4</v>
      </c>
      <c r="E21" s="28">
        <f t="shared" si="2"/>
        <v>0.77756232502645384</v>
      </c>
      <c r="F21" s="19">
        <f t="shared" si="3"/>
        <v>0.77784426926880001</v>
      </c>
      <c r="G21" s="33">
        <f t="shared" si="4"/>
        <v>2.819442423461771E-4</v>
      </c>
      <c r="H21" s="54"/>
    </row>
    <row r="22" spans="1:8">
      <c r="A22" s="22">
        <f>A20+(A24-A20)/2</f>
        <v>3091.5</v>
      </c>
      <c r="B22" s="28">
        <f t="shared" si="5"/>
        <v>12.673917307178906</v>
      </c>
      <c r="C22" s="19">
        <f t="shared" si="0"/>
        <v>12.673560784041547</v>
      </c>
      <c r="D22" s="27">
        <f t="shared" si="1"/>
        <v>-3.5652313735923258E-4</v>
      </c>
      <c r="E22" s="28">
        <f t="shared" si="2"/>
        <v>0.79835508351722795</v>
      </c>
      <c r="F22" s="19">
        <f t="shared" si="3"/>
        <v>0.79815247568751579</v>
      </c>
      <c r="G22" s="33">
        <f t="shared" si="4"/>
        <v>-2.0260782971215363E-4</v>
      </c>
      <c r="H22" s="54"/>
    </row>
    <row r="23" spans="1:8">
      <c r="A23" s="22">
        <f>A22+(A24-A22)/2</f>
        <v>3330.75</v>
      </c>
      <c r="B23" s="28">
        <f t="shared" si="5"/>
        <v>6.8875801495270847</v>
      </c>
      <c r="C23" s="19">
        <f t="shared" si="0"/>
        <v>6.8865213749506564</v>
      </c>
      <c r="D23" s="27">
        <f t="shared" si="1"/>
        <v>-1.0587745764283341E-3</v>
      </c>
      <c r="E23" s="28">
        <f t="shared" si="2"/>
        <v>0.81175889294528936</v>
      </c>
      <c r="F23" s="19">
        <f t="shared" si="3"/>
        <v>0.81116183477601211</v>
      </c>
      <c r="G23" s="33">
        <f t="shared" si="4"/>
        <v>-5.9705816927724253E-4</v>
      </c>
      <c r="H23" s="54"/>
    </row>
    <row r="24" spans="1:8" ht="15" thickBot="1">
      <c r="A24" s="24">
        <v>3570</v>
      </c>
      <c r="B24" s="30">
        <f t="shared" si="5"/>
        <v>4.3415198472340988E-2</v>
      </c>
      <c r="C24" s="31">
        <f t="shared" si="0"/>
        <v>4.4018764168931857E-2</v>
      </c>
      <c r="D24" s="32">
        <f t="shared" si="1"/>
        <v>6.0356569659086867E-4</v>
      </c>
      <c r="E24" s="30">
        <f t="shared" si="2"/>
        <v>0.81461480975140188</v>
      </c>
      <c r="F24" s="31">
        <f t="shared" si="3"/>
        <v>0.81494710276619065</v>
      </c>
      <c r="G24" s="34">
        <f t="shared" si="4"/>
        <v>3.3229301478876483E-4</v>
      </c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14</v>
      </c>
      <c r="C2" s="12" t="s">
        <v>78</v>
      </c>
      <c r="D2" s="2">
        <v>1655.3</v>
      </c>
      <c r="E2" s="2">
        <v>2537.0300000000002</v>
      </c>
      <c r="F2" s="2">
        <v>3211.12</v>
      </c>
      <c r="G2" s="8">
        <v>32.766100000000002</v>
      </c>
      <c r="H2" s="8">
        <v>-9.8225099999999996E-4</v>
      </c>
      <c r="I2" s="8">
        <v>-4.4806199999999996E-6</v>
      </c>
      <c r="J2" s="8">
        <v>2.2603599999999998E-9</v>
      </c>
      <c r="K2" s="8">
        <v>-4.5867900000000005E-13</v>
      </c>
      <c r="L2" s="8">
        <v>1.7315100000000001E-17</v>
      </c>
      <c r="M2" s="8"/>
      <c r="N2" s="8">
        <v>0.40007599999999999</v>
      </c>
      <c r="O2" s="8">
        <v>8.5600399999999994E-5</v>
      </c>
      <c r="P2" s="8">
        <v>-2.61308E-8</v>
      </c>
      <c r="Q2" s="8">
        <v>1.43509E-11</v>
      </c>
      <c r="R2" s="8">
        <v>-3.05529E-15</v>
      </c>
      <c r="S2" s="8">
        <v>1.0634E-19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32.766100000000002</v>
      </c>
      <c r="C8" s="36"/>
      <c r="D8" s="65"/>
      <c r="E8" s="63">
        <f>N2</f>
        <v>0.40007599999999999</v>
      </c>
      <c r="F8" s="36"/>
      <c r="G8" s="38"/>
      <c r="H8" s="53"/>
    </row>
    <row r="9" spans="1:20">
      <c r="A9" s="22">
        <f>A10/2</f>
        <v>412.5</v>
      </c>
      <c r="B9" s="64">
        <f>$G$2+$H$2*A9+$I$2*A9^2+$J$2*A9^3+$K$2*A9^4+$L$2*A9^5+$M$2*A9^6</f>
        <v>31.744095993524969</v>
      </c>
      <c r="C9" s="19"/>
      <c r="D9" s="66"/>
      <c r="E9" s="64">
        <f t="shared" ref="E9:E24" si="0">$N$2+$O$2*A9+$P$2*A9^2+$Q$2*A9^3+$R$2*A9^4+$S$2*A9^5+$T$2*A9^6</f>
        <v>0.43185993765461556</v>
      </c>
      <c r="F9" s="19"/>
      <c r="G9" s="33"/>
      <c r="H9" s="54"/>
    </row>
    <row r="10" spans="1:20">
      <c r="A10" s="22">
        <f>A12/2</f>
        <v>825</v>
      </c>
      <c r="B10" s="28">
        <f t="shared" ref="B10:B24" si="1">$G$2+$H$2*A10+$I$2*A10^2+$J$2*A10^3+$K$2*A10^4+$L$2*A10^5+$M$2*A10^6</f>
        <v>29.969482681845452</v>
      </c>
      <c r="C10" s="19"/>
      <c r="D10" s="27"/>
      <c r="E10" s="28">
        <f t="shared" si="0"/>
        <v>0.4595945857352346</v>
      </c>
      <c r="F10" s="19"/>
      <c r="G10" s="33"/>
      <c r="H10" s="54"/>
    </row>
    <row r="11" spans="1:20" ht="15" thickBot="1">
      <c r="A11" s="22">
        <f>A10+(A12-A10)/2</f>
        <v>1237.5</v>
      </c>
      <c r="B11" s="28">
        <f t="shared" si="1"/>
        <v>27.947112988397198</v>
      </c>
      <c r="C11" s="19"/>
      <c r="D11" s="27"/>
      <c r="E11" s="28">
        <f t="shared" si="0"/>
        <v>0.48632957110612801</v>
      </c>
      <c r="F11" s="19"/>
      <c r="G11" s="33"/>
      <c r="H11" s="54"/>
    </row>
    <row r="12" spans="1:20" s="16" customFormat="1">
      <c r="A12" s="23">
        <v>1650</v>
      </c>
      <c r="B12" s="29">
        <f t="shared" si="1"/>
        <v>25.912746338798222</v>
      </c>
      <c r="C12" s="43"/>
      <c r="D12" s="44"/>
      <c r="E12" s="29">
        <f t="shared" si="0"/>
        <v>0.51329628311556874</v>
      </c>
      <c r="F12" s="43"/>
      <c r="G12" s="45"/>
      <c r="H12" s="50">
        <f>ROUND(A12*B12*100/(E12*136000),1)</f>
        <v>61.2</v>
      </c>
    </row>
    <row r="13" spans="1:20">
      <c r="A13" s="22">
        <f>A12+(A14-A12)/2</f>
        <v>1875</v>
      </c>
      <c r="B13" s="28">
        <f t="shared" si="1"/>
        <v>24.804201001663209</v>
      </c>
      <c r="C13" s="19"/>
      <c r="D13" s="27"/>
      <c r="E13" s="28">
        <f t="shared" si="0"/>
        <v>0.5280110068206787</v>
      </c>
      <c r="F13" s="19"/>
      <c r="G13" s="33"/>
      <c r="H13" s="22">
        <f t="shared" ref="H13:H20" si="2">ROUND(A13*B13*100/(E13*136000),1)</f>
        <v>64.8</v>
      </c>
    </row>
    <row r="14" spans="1:20">
      <c r="A14" s="22">
        <f>A12+(A16-A12)/2</f>
        <v>2100</v>
      </c>
      <c r="B14" s="28">
        <f t="shared" si="1"/>
        <v>23.663763772351</v>
      </c>
      <c r="C14" s="19"/>
      <c r="D14" s="27"/>
      <c r="E14" s="28">
        <f t="shared" si="0"/>
        <v>0.54242714445439999</v>
      </c>
      <c r="F14" s="19"/>
      <c r="G14" s="33"/>
      <c r="H14" s="22">
        <f t="shared" si="2"/>
        <v>67.400000000000006</v>
      </c>
    </row>
    <row r="15" spans="1:20">
      <c r="A15" s="22">
        <f>A14+(A16-A14)/2</f>
        <v>2325</v>
      </c>
      <c r="B15" s="28">
        <f t="shared" si="1"/>
        <v>22.443595864116258</v>
      </c>
      <c r="C15" s="19"/>
      <c r="D15" s="27"/>
      <c r="E15" s="28">
        <f t="shared" si="0"/>
        <v>0.55615345533849636</v>
      </c>
      <c r="F15" s="19"/>
      <c r="G15" s="33"/>
      <c r="H15" s="22">
        <f t="shared" si="2"/>
        <v>69</v>
      </c>
    </row>
    <row r="16" spans="1:20" s="16" customFormat="1">
      <c r="A16" s="23">
        <v>2550</v>
      </c>
      <c r="B16" s="29">
        <f t="shared" si="1"/>
        <v>21.078828361878156</v>
      </c>
      <c r="C16" s="43"/>
      <c r="D16" s="44"/>
      <c r="E16" s="29">
        <f t="shared" si="0"/>
        <v>0.5686794493392312</v>
      </c>
      <c r="F16" s="43"/>
      <c r="G16" s="45"/>
      <c r="H16" s="51">
        <f t="shared" si="2"/>
        <v>69.5</v>
      </c>
    </row>
    <row r="17" spans="1:20">
      <c r="A17" s="22">
        <f>A16+(A18-A16)/2</f>
        <v>2712.5</v>
      </c>
      <c r="B17" s="28">
        <f t="shared" si="1"/>
        <v>19.958278141417331</v>
      </c>
      <c r="C17" s="19"/>
      <c r="D17" s="27"/>
      <c r="E17" s="28">
        <f t="shared" si="0"/>
        <v>0.57663244978266781</v>
      </c>
      <c r="F17" s="19"/>
      <c r="G17" s="33"/>
      <c r="H17" s="22">
        <f t="shared" si="2"/>
        <v>69</v>
      </c>
    </row>
    <row r="18" spans="1:20">
      <c r="A18" s="22">
        <f>A16+(A20-A16)/2</f>
        <v>2875</v>
      </c>
      <c r="B18" s="28">
        <f t="shared" si="1"/>
        <v>18.68531209958801</v>
      </c>
      <c r="C18" s="19"/>
      <c r="D18" s="27"/>
      <c r="E18" s="28">
        <f t="shared" si="0"/>
        <v>0.58336819444274901</v>
      </c>
      <c r="F18" s="19"/>
      <c r="G18" s="33"/>
      <c r="H18" s="22">
        <f t="shared" si="2"/>
        <v>67.7</v>
      </c>
    </row>
    <row r="19" spans="1:20">
      <c r="A19" s="22">
        <f>A18+(A20-A18)/2</f>
        <v>3037.5</v>
      </c>
      <c r="B19" s="28">
        <f t="shared" si="1"/>
        <v>17.220981946396527</v>
      </c>
      <c r="C19" s="19"/>
      <c r="D19" s="27"/>
      <c r="E19" s="28">
        <f t="shared" si="0"/>
        <v>0.58859098770495155</v>
      </c>
      <c r="F19" s="19"/>
      <c r="G19" s="33"/>
      <c r="H19" s="22">
        <f t="shared" si="2"/>
        <v>65.3</v>
      </c>
    </row>
    <row r="20" spans="1:20" s="16" customFormat="1" ht="15" thickBot="1">
      <c r="A20" s="23">
        <v>3200</v>
      </c>
      <c r="B20" s="29">
        <f t="shared" si="1"/>
        <v>15.522828824831997</v>
      </c>
      <c r="C20" s="43"/>
      <c r="D20" s="44"/>
      <c r="E20" s="29">
        <f t="shared" si="0"/>
        <v>0.5919795854847999</v>
      </c>
      <c r="F20" s="43"/>
      <c r="G20" s="45"/>
      <c r="H20" s="52">
        <f t="shared" si="2"/>
        <v>61.7</v>
      </c>
    </row>
    <row r="21" spans="1:20">
      <c r="A21" s="22">
        <f>A20+(A22-A20)/2</f>
        <v>3420</v>
      </c>
      <c r="B21" s="28">
        <f t="shared" si="1"/>
        <v>12.769273450838702</v>
      </c>
      <c r="C21" s="19"/>
      <c r="D21" s="27"/>
      <c r="E21" s="28">
        <f t="shared" si="0"/>
        <v>0.59302589969849862</v>
      </c>
      <c r="F21" s="19"/>
      <c r="G21" s="33"/>
      <c r="H21" s="54"/>
    </row>
    <row r="22" spans="1:20">
      <c r="A22" s="22">
        <f>A20+(A24-A20)/2</f>
        <v>3640</v>
      </c>
      <c r="B22" s="28">
        <f t="shared" si="1"/>
        <v>9.3806886018672593</v>
      </c>
      <c r="C22" s="19"/>
      <c r="D22" s="27"/>
      <c r="E22" s="28">
        <f t="shared" si="0"/>
        <v>0.58915206355912608</v>
      </c>
      <c r="F22" s="19"/>
      <c r="G22" s="33"/>
      <c r="H22" s="54"/>
    </row>
    <row r="23" spans="1:20">
      <c r="A23" s="22">
        <f>A22+(A24-A22)/2</f>
        <v>3860</v>
      </c>
      <c r="B23" s="28">
        <f t="shared" si="1"/>
        <v>5.2256901994760376</v>
      </c>
      <c r="C23" s="19"/>
      <c r="D23" s="27"/>
      <c r="E23" s="28">
        <f t="shared" si="0"/>
        <v>0.5793661515570212</v>
      </c>
      <c r="F23" s="19"/>
      <c r="G23" s="33"/>
      <c r="H23" s="54"/>
    </row>
    <row r="24" spans="1:20" ht="15" thickBot="1">
      <c r="A24" s="24">
        <v>4080</v>
      </c>
      <c r="B24" s="30">
        <f t="shared" si="1"/>
        <v>0.16482390472020469</v>
      </c>
      <c r="C24" s="31"/>
      <c r="D24" s="32"/>
      <c r="E24" s="30">
        <f t="shared" si="0"/>
        <v>0.56261327567942454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SF2250</v>
      </c>
      <c r="C27" s="11" t="str">
        <f>C2</f>
        <v>400-2550</v>
      </c>
      <c r="D27" s="11">
        <f>A12</f>
        <v>1650</v>
      </c>
      <c r="E27" s="11">
        <f>A16</f>
        <v>2550</v>
      </c>
      <c r="F27" s="11">
        <f>A20</f>
        <v>3200</v>
      </c>
      <c r="G27" s="69">
        <f t="shared" ref="G27:L27" si="3">G2</f>
        <v>32.766100000000002</v>
      </c>
      <c r="H27" s="69">
        <f t="shared" si="3"/>
        <v>-9.8225099999999996E-4</v>
      </c>
      <c r="I27" s="69">
        <f t="shared" si="3"/>
        <v>-4.4806199999999996E-6</v>
      </c>
      <c r="J27" s="69">
        <f t="shared" si="3"/>
        <v>2.2603599999999998E-9</v>
      </c>
      <c r="K27" s="69">
        <f t="shared" si="3"/>
        <v>-4.5867900000000005E-13</v>
      </c>
      <c r="L27" s="69">
        <f t="shared" si="3"/>
        <v>1.7315100000000001E-17</v>
      </c>
      <c r="M27" s="69">
        <f t="shared" ref="M27:R27" si="4">N2</f>
        <v>0.40007599999999999</v>
      </c>
      <c r="N27" s="69">
        <f t="shared" si="4"/>
        <v>8.5600399999999994E-5</v>
      </c>
      <c r="O27" s="69">
        <f t="shared" si="4"/>
        <v>-2.61308E-8</v>
      </c>
      <c r="P27" s="69">
        <f t="shared" si="4"/>
        <v>1.43509E-11</v>
      </c>
      <c r="Q27" s="69">
        <f t="shared" si="4"/>
        <v>-3.05529E-15</v>
      </c>
      <c r="R27" s="69">
        <f t="shared" si="4"/>
        <v>1.0634E-19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24"/>
  <sheetViews>
    <sheetView workbookViewId="0">
      <selection activeCell="B8" sqref="B8:E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15</v>
      </c>
      <c r="C2" s="14" t="s">
        <v>84</v>
      </c>
      <c r="D2" s="2">
        <v>2014.2</v>
      </c>
      <c r="E2" s="2">
        <v>2845.13</v>
      </c>
      <c r="F2" s="2">
        <v>3475.37</v>
      </c>
      <c r="G2" s="8">
        <v>29.9526</v>
      </c>
      <c r="H2" s="8">
        <v>2.36308E-3</v>
      </c>
      <c r="I2" s="8">
        <v>-2.5875900000000002E-6</v>
      </c>
      <c r="J2" s="8">
        <v>6.5642500000000004E-10</v>
      </c>
      <c r="K2" s="8">
        <v>-1.24213E-13</v>
      </c>
      <c r="L2" s="8"/>
      <c r="M2" s="8"/>
      <c r="N2" s="8">
        <v>0.43909599999999999</v>
      </c>
      <c r="O2" s="8">
        <v>2.2542499999999999E-4</v>
      </c>
      <c r="P2" s="8">
        <v>-6.0834500000000001E-8</v>
      </c>
      <c r="Q2" s="8">
        <v>9.1696100000000001E-12</v>
      </c>
      <c r="R2" s="8">
        <v>-1.1250799999999999E-15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29.9526</v>
      </c>
      <c r="C8" s="36"/>
      <c r="D8" s="65"/>
      <c r="E8" s="63">
        <f>N2</f>
        <v>0.43909599999999999</v>
      </c>
      <c r="F8" s="36"/>
      <c r="G8" s="38"/>
      <c r="H8" s="53"/>
    </row>
    <row r="9" spans="1:20">
      <c r="A9" s="22">
        <f>A10/2</f>
        <v>503.5</v>
      </c>
      <c r="B9" s="64">
        <f>$G$2+$H$2*A9+$I$2*A9^2+$J$2*A9^3+$K$2*A9^4+$L$2*A9^5+$M$2*A9^6</f>
        <v>30.562230369267315</v>
      </c>
      <c r="C9" s="19"/>
      <c r="D9" s="66"/>
      <c r="E9" s="64">
        <f t="shared" ref="E9:E24" si="0">$N$2+$O$2*A9+$P$2*A9^2+$Q$2*A9^3+$R$2*A9^4+$S$2*A9^5+$T$2*A9^6</f>
        <v>0.53827332972836628</v>
      </c>
      <c r="F9" s="19"/>
      <c r="G9" s="33"/>
      <c r="H9" s="54"/>
    </row>
    <row r="10" spans="1:20">
      <c r="A10" s="22">
        <f>A12/2</f>
        <v>1007</v>
      </c>
      <c r="B10" s="28">
        <f t="shared" ref="B10:B24" si="1">$G$2+$H$2*A10+$I$2*A10^2+$J$2*A10^3+$K$2*A10^4+$L$2*A10^5+$M$2*A10^6</f>
        <v>30.250857499378302</v>
      </c>
      <c r="C10" s="19"/>
      <c r="D10" s="27"/>
      <c r="E10" s="28">
        <f t="shared" si="0"/>
        <v>0.61261641943751521</v>
      </c>
      <c r="F10" s="19"/>
      <c r="G10" s="33"/>
      <c r="H10" s="54"/>
    </row>
    <row r="11" spans="1:20" ht="15" thickBot="1">
      <c r="A11" s="22">
        <f>A10+(A12-A10)/2</f>
        <v>1510.5</v>
      </c>
      <c r="B11" s="28">
        <f t="shared" si="1"/>
        <v>29.233824153788479</v>
      </c>
      <c r="C11" s="19"/>
      <c r="D11" s="27"/>
      <c r="E11" s="28">
        <f t="shared" si="0"/>
        <v>0.66654485353371107</v>
      </c>
      <c r="F11" s="19"/>
      <c r="G11" s="33"/>
      <c r="H11" s="54"/>
    </row>
    <row r="12" spans="1:20" s="16" customFormat="1">
      <c r="A12" s="23">
        <f>ROUND(D2,0)</f>
        <v>2014</v>
      </c>
      <c r="B12" s="29">
        <f t="shared" si="1"/>
        <v>27.534881615942652</v>
      </c>
      <c r="C12" s="43"/>
      <c r="D12" s="44"/>
      <c r="E12" s="29">
        <f t="shared" si="0"/>
        <v>0.70274284458347247</v>
      </c>
      <c r="F12" s="43"/>
      <c r="G12" s="45"/>
      <c r="H12" s="50">
        <f>ROUND(A12*B12*100/(E12*136000),1)</f>
        <v>58</v>
      </c>
    </row>
    <row r="13" spans="1:20">
      <c r="A13" s="22">
        <f>A12+(A14-A12)/2</f>
        <v>2221.75</v>
      </c>
      <c r="B13" s="28">
        <f t="shared" si="1"/>
        <v>26.602406492099551</v>
      </c>
      <c r="C13" s="19"/>
      <c r="D13" s="27"/>
      <c r="E13" s="28">
        <f t="shared" si="0"/>
        <v>0.71279347988134645</v>
      </c>
      <c r="F13" s="19"/>
      <c r="G13" s="33"/>
      <c r="H13" s="22">
        <f t="shared" ref="H13:H20" si="2">ROUND(A13*B13*100/(E13*136000),1)</f>
        <v>61</v>
      </c>
    </row>
    <row r="14" spans="1:20">
      <c r="A14" s="22">
        <f>A12+(A16-A12)/2</f>
        <v>2429.5</v>
      </c>
      <c r="B14" s="28">
        <f t="shared" si="1"/>
        <v>25.506222187065408</v>
      </c>
      <c r="C14" s="19"/>
      <c r="D14" s="27"/>
      <c r="E14" s="28">
        <f t="shared" si="0"/>
        <v>0.71998805389192333</v>
      </c>
      <c r="F14" s="19"/>
      <c r="G14" s="33"/>
      <c r="H14" s="22">
        <f t="shared" si="2"/>
        <v>63.3</v>
      </c>
    </row>
    <row r="15" spans="1:20">
      <c r="A15" s="22">
        <f>A14+(A16-A14)/2</f>
        <v>2637.25</v>
      </c>
      <c r="B15" s="28">
        <f t="shared" si="1"/>
        <v>24.219479416901748</v>
      </c>
      <c r="C15" s="19"/>
      <c r="D15" s="27"/>
      <c r="E15" s="28">
        <f t="shared" si="0"/>
        <v>0.72425681905597561</v>
      </c>
      <c r="F15" s="19"/>
      <c r="G15" s="33"/>
      <c r="H15" s="22">
        <f t="shared" si="2"/>
        <v>64.8</v>
      </c>
    </row>
    <row r="16" spans="1:20" s="16" customFormat="1">
      <c r="A16" s="23">
        <f>ROUND(E2,0)</f>
        <v>2845</v>
      </c>
      <c r="B16" s="29">
        <f t="shared" si="1"/>
        <v>22.709775709081391</v>
      </c>
      <c r="C16" s="43"/>
      <c r="D16" s="44"/>
      <c r="E16" s="29">
        <f t="shared" si="0"/>
        <v>0.72547972888085199</v>
      </c>
      <c r="F16" s="43"/>
      <c r="G16" s="45"/>
      <c r="H16" s="51">
        <f t="shared" si="2"/>
        <v>65.5</v>
      </c>
    </row>
    <row r="17" spans="1:8">
      <c r="A17" s="22">
        <f>A16+(A18-A16)/2</f>
        <v>3002.5</v>
      </c>
      <c r="B17" s="28">
        <f t="shared" si="1"/>
        <v>21.393595844043105</v>
      </c>
      <c r="C17" s="19"/>
      <c r="D17" s="27"/>
      <c r="E17" s="28">
        <f t="shared" si="0"/>
        <v>0.72427446786771621</v>
      </c>
      <c r="F17" s="19"/>
      <c r="G17" s="33"/>
      <c r="H17" s="22">
        <f t="shared" si="2"/>
        <v>65.2</v>
      </c>
    </row>
    <row r="18" spans="1:8">
      <c r="A18" s="22">
        <f>A16+(A20-A16)/2</f>
        <v>3160</v>
      </c>
      <c r="B18" s="28">
        <f t="shared" si="1"/>
        <v>19.908901719992318</v>
      </c>
      <c r="C18" s="19"/>
      <c r="D18" s="27"/>
      <c r="E18" s="28">
        <f t="shared" si="0"/>
        <v>0.72112822860997117</v>
      </c>
      <c r="F18" s="19"/>
      <c r="G18" s="33"/>
      <c r="H18" s="22">
        <f t="shared" si="2"/>
        <v>64.099999999999994</v>
      </c>
    </row>
    <row r="19" spans="1:8">
      <c r="A19" s="22">
        <f>A18+(A20-A18)/2</f>
        <v>3317.5</v>
      </c>
      <c r="B19" s="28">
        <f t="shared" si="1"/>
        <v>18.235193384638993</v>
      </c>
      <c r="C19" s="19"/>
      <c r="D19" s="27"/>
      <c r="E19" s="28">
        <f t="shared" si="0"/>
        <v>0.71593090445051877</v>
      </c>
      <c r="F19" s="19"/>
      <c r="G19" s="33"/>
      <c r="H19" s="22">
        <f t="shared" si="2"/>
        <v>62.1</v>
      </c>
    </row>
    <row r="20" spans="1:8" s="16" customFormat="1" ht="15" thickBot="1">
      <c r="A20" s="23">
        <f>ROUND(F2,0)</f>
        <v>3475</v>
      </c>
      <c r="B20" s="29">
        <f t="shared" si="1"/>
        <v>16.350136458307425</v>
      </c>
      <c r="C20" s="43"/>
      <c r="D20" s="44"/>
      <c r="E20" s="29">
        <f t="shared" si="0"/>
        <v>0.70855577309973428</v>
      </c>
      <c r="F20" s="43"/>
      <c r="G20" s="45"/>
      <c r="H20" s="52">
        <f t="shared" si="2"/>
        <v>59</v>
      </c>
    </row>
    <row r="21" spans="1:8">
      <c r="A21" s="22">
        <f>A20+(A22-A20)/2</f>
        <v>3701.25</v>
      </c>
      <c r="B21" s="28">
        <f t="shared" si="1"/>
        <v>13.223518848683245</v>
      </c>
      <c r="C21" s="19"/>
      <c r="D21" s="27"/>
      <c r="E21" s="28">
        <f t="shared" si="0"/>
        <v>0.69385912770409075</v>
      </c>
      <c r="F21" s="19"/>
      <c r="G21" s="33"/>
      <c r="H21" s="54"/>
    </row>
    <row r="22" spans="1:8">
      <c r="A22" s="22">
        <f>A20+(A24-A20)/2</f>
        <v>3927.5</v>
      </c>
      <c r="B22" s="28">
        <f t="shared" si="1"/>
        <v>9.5322940638664058</v>
      </c>
      <c r="C22" s="19"/>
      <c r="D22" s="27"/>
      <c r="E22" s="28">
        <f t="shared" si="0"/>
        <v>0.67388473041447439</v>
      </c>
      <c r="F22" s="19"/>
      <c r="G22" s="33"/>
      <c r="H22" s="54"/>
    </row>
    <row r="23" spans="1:8">
      <c r="A23" s="22">
        <f>A22+(A24-A22)/2</f>
        <v>4153.75</v>
      </c>
      <c r="B23" s="28">
        <f t="shared" si="1"/>
        <v>5.1903820795424096</v>
      </c>
      <c r="C23" s="19"/>
      <c r="D23" s="27"/>
      <c r="E23" s="28">
        <f t="shared" si="0"/>
        <v>0.64807692525402816</v>
      </c>
      <c r="F23" s="19"/>
      <c r="G23" s="33"/>
      <c r="H23" s="54"/>
    </row>
    <row r="24" spans="1:8" ht="15" thickBot="1">
      <c r="A24" s="24">
        <v>4380</v>
      </c>
      <c r="B24" s="30">
        <f t="shared" si="1"/>
        <v>0.10389140364432592</v>
      </c>
      <c r="C24" s="31"/>
      <c r="D24" s="32"/>
      <c r="E24" s="30">
        <f t="shared" si="0"/>
        <v>0.61580930257165112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16</v>
      </c>
      <c r="C2" s="12" t="s">
        <v>38</v>
      </c>
      <c r="D2" s="2">
        <v>2017.67</v>
      </c>
      <c r="E2" s="2">
        <v>3092.09</v>
      </c>
      <c r="F2" s="2">
        <v>3900</v>
      </c>
      <c r="G2" s="8">
        <v>31.991299999999999</v>
      </c>
      <c r="H2" s="8">
        <v>3.0269299999999998E-4</v>
      </c>
      <c r="I2" s="8">
        <v>-2.3846999999999998E-6</v>
      </c>
      <c r="J2" s="8">
        <v>3.9489299999999999E-10</v>
      </c>
      <c r="K2" s="8">
        <v>4.9423699999999999E-15</v>
      </c>
      <c r="L2" s="8">
        <v>-8.6488900000000005E-18</v>
      </c>
      <c r="M2" s="8"/>
      <c r="N2" s="8">
        <v>0.50937600000000005</v>
      </c>
      <c r="O2" s="8">
        <v>-4.2315799999999997E-6</v>
      </c>
      <c r="P2" s="8">
        <v>1.2315599999999999E-7</v>
      </c>
      <c r="Q2" s="8">
        <v>-6.5804600000000001E-11</v>
      </c>
      <c r="R2" s="8">
        <v>1.35371E-14</v>
      </c>
      <c r="S2" s="8">
        <v>-1.0301E-18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31.991299999999999</v>
      </c>
      <c r="C8" s="36"/>
      <c r="D8" s="65"/>
      <c r="E8" s="63">
        <f>N2</f>
        <v>0.50937600000000005</v>
      </c>
      <c r="F8" s="36"/>
      <c r="G8" s="38"/>
      <c r="H8" s="53"/>
    </row>
    <row r="9" spans="1:20">
      <c r="A9" s="22">
        <f>A10/2</f>
        <v>500</v>
      </c>
      <c r="B9" s="64">
        <f>$G$2+$H$2*A9+$I$2*A9^2+$J$2*A9^3+$K$2*A9^4+$L$2*A9^5+$M$2*A9^6</f>
        <v>31.595871745312497</v>
      </c>
      <c r="C9" s="19"/>
      <c r="D9" s="66"/>
      <c r="E9" s="64">
        <f t="shared" ref="E9:E24" si="0">$N$2+$O$2*A9+$P$2*A9^2+$Q$2*A9^3+$R$2*A9^4+$S$2*A9^5+$T$2*A9^6</f>
        <v>0.53063751312500007</v>
      </c>
      <c r="F9" s="19"/>
      <c r="G9" s="33"/>
      <c r="H9" s="54"/>
    </row>
    <row r="10" spans="1:20">
      <c r="A10" s="22">
        <f>A12/2</f>
        <v>1000</v>
      </c>
      <c r="B10" s="28">
        <f t="shared" ref="B10:B24" si="1">$G$2+$H$2*A10+$I$2*A10^2+$J$2*A10^3+$K$2*A10^4+$L$2*A10^5+$M$2*A10^6</f>
        <v>30.30047948</v>
      </c>
      <c r="C10" s="19"/>
      <c r="D10" s="27"/>
      <c r="E10" s="28">
        <f t="shared" si="0"/>
        <v>0.57500281999999991</v>
      </c>
      <c r="F10" s="19"/>
      <c r="G10" s="33"/>
      <c r="H10" s="54"/>
    </row>
    <row r="11" spans="1:20" ht="15" thickBot="1">
      <c r="A11" s="22">
        <f>A10+(A12-A10)/2</f>
        <v>1500</v>
      </c>
      <c r="B11" s="28">
        <f t="shared" si="1"/>
        <v>28.3718716146875</v>
      </c>
      <c r="C11" s="19"/>
      <c r="D11" s="27"/>
      <c r="E11" s="28">
        <f t="shared" si="0"/>
        <v>0.61874835187499999</v>
      </c>
      <c r="F11" s="19"/>
      <c r="G11" s="33"/>
      <c r="H11" s="54"/>
    </row>
    <row r="12" spans="1:20" s="16" customFormat="1">
      <c r="A12" s="23">
        <v>2000</v>
      </c>
      <c r="B12" s="29">
        <f t="shared" si="1"/>
        <v>26.01934344</v>
      </c>
      <c r="C12" s="43"/>
      <c r="D12" s="44"/>
      <c r="E12" s="29">
        <f t="shared" si="0"/>
        <v>0.65073044000000002</v>
      </c>
      <c r="F12" s="43"/>
      <c r="G12" s="45"/>
      <c r="H12" s="50">
        <f>ROUND(A12*B12*100/(E12*136000),1)</f>
        <v>58.8</v>
      </c>
    </row>
    <row r="13" spans="1:20">
      <c r="A13" s="22">
        <f>A12+(A14-A12)/2</f>
        <v>2275</v>
      </c>
      <c r="B13" s="28">
        <f t="shared" si="1"/>
        <v>24.592622622366829</v>
      </c>
      <c r="C13" s="19"/>
      <c r="D13" s="27"/>
      <c r="E13" s="28">
        <f t="shared" si="0"/>
        <v>0.66218370039149321</v>
      </c>
      <c r="F13" s="19"/>
      <c r="G13" s="33"/>
      <c r="H13" s="22">
        <f t="shared" ref="H13:H20" si="2">ROUND(A13*B13*100/(E13*136000),1)</f>
        <v>62.1</v>
      </c>
    </row>
    <row r="14" spans="1:20">
      <c r="A14" s="22">
        <f>A12+(A16-A12)/2</f>
        <v>2550</v>
      </c>
      <c r="B14" s="28">
        <f t="shared" si="1"/>
        <v>23.080973407314382</v>
      </c>
      <c r="C14" s="19"/>
      <c r="D14" s="27"/>
      <c r="E14" s="28">
        <f t="shared" si="0"/>
        <v>0.66959334232715639</v>
      </c>
      <c r="F14" s="19"/>
      <c r="G14" s="33"/>
      <c r="H14" s="22">
        <f t="shared" si="2"/>
        <v>64.599999999999994</v>
      </c>
    </row>
    <row r="15" spans="1:20">
      <c r="A15" s="22">
        <f>A14+(A16-A14)/2</f>
        <v>2825</v>
      </c>
      <c r="B15" s="28">
        <f t="shared" si="1"/>
        <v>21.476606048027961</v>
      </c>
      <c r="C15" s="19"/>
      <c r="D15" s="27"/>
      <c r="E15" s="28">
        <f t="shared" si="0"/>
        <v>0.67354337102963568</v>
      </c>
      <c r="F15" s="19"/>
      <c r="G15" s="33"/>
      <c r="H15" s="22">
        <f t="shared" si="2"/>
        <v>66.2</v>
      </c>
    </row>
    <row r="16" spans="1:20" s="16" customFormat="1">
      <c r="A16" s="23">
        <v>3100</v>
      </c>
      <c r="B16" s="29">
        <f t="shared" si="1"/>
        <v>19.757273133553095</v>
      </c>
      <c r="C16" s="43"/>
      <c r="D16" s="44"/>
      <c r="E16" s="29">
        <f t="shared" si="0"/>
        <v>0.67467315185900012</v>
      </c>
      <c r="F16" s="43"/>
      <c r="G16" s="45"/>
      <c r="H16" s="51">
        <f t="shared" si="2"/>
        <v>66.8</v>
      </c>
    </row>
    <row r="17" spans="1:20">
      <c r="A17" s="22">
        <f>A16+(A18-A16)/2</f>
        <v>3300</v>
      </c>
      <c r="B17" s="28">
        <f t="shared" si="1"/>
        <v>18.4134225866393</v>
      </c>
      <c r="C17" s="19"/>
      <c r="D17" s="27"/>
      <c r="E17" s="28">
        <f t="shared" si="0"/>
        <v>0.67402014941699995</v>
      </c>
      <c r="F17" s="19"/>
      <c r="G17" s="33"/>
      <c r="H17" s="22">
        <f t="shared" si="2"/>
        <v>66.3</v>
      </c>
    </row>
    <row r="18" spans="1:20">
      <c r="A18" s="22">
        <f>A16+(A20-A16)/2</f>
        <v>3500</v>
      </c>
      <c r="B18" s="28">
        <f t="shared" si="1"/>
        <v>16.968293078437497</v>
      </c>
      <c r="C18" s="19"/>
      <c r="D18" s="27"/>
      <c r="E18" s="28">
        <f t="shared" si="0"/>
        <v>0.67223747937499956</v>
      </c>
      <c r="F18" s="19"/>
      <c r="G18" s="33"/>
      <c r="H18" s="22">
        <f t="shared" si="2"/>
        <v>65</v>
      </c>
    </row>
    <row r="19" spans="1:20">
      <c r="A19" s="22">
        <f>A18+(A20-A18)/2</f>
        <v>3700</v>
      </c>
      <c r="B19" s="28">
        <f t="shared" si="1"/>
        <v>15.396033376579705</v>
      </c>
      <c r="C19" s="19"/>
      <c r="D19" s="27"/>
      <c r="E19" s="28">
        <f t="shared" si="0"/>
        <v>0.66928277645299927</v>
      </c>
      <c r="F19" s="19"/>
      <c r="G19" s="33"/>
      <c r="H19" s="22">
        <f t="shared" si="2"/>
        <v>62.6</v>
      </c>
    </row>
    <row r="20" spans="1:20" s="16" customFormat="1" ht="15" thickBot="1">
      <c r="A20" s="23">
        <f>ROUND(F2,0)</f>
        <v>3900</v>
      </c>
      <c r="B20" s="29">
        <f t="shared" si="1"/>
        <v>13.665169981625908</v>
      </c>
      <c r="C20" s="43"/>
      <c r="D20" s="44"/>
      <c r="E20" s="29">
        <f t="shared" si="0"/>
        <v>0.66494127281099991</v>
      </c>
      <c r="F20" s="43"/>
      <c r="G20" s="45"/>
      <c r="H20" s="52">
        <f t="shared" si="2"/>
        <v>58.9</v>
      </c>
    </row>
    <row r="21" spans="1:20">
      <c r="A21" s="22">
        <f>A20+(A22-A20)/2</f>
        <v>4162.5</v>
      </c>
      <c r="B21" s="28">
        <f t="shared" si="1"/>
        <v>11.08918491009881</v>
      </c>
      <c r="C21" s="19"/>
      <c r="D21" s="27"/>
      <c r="E21" s="28">
        <f t="shared" si="0"/>
        <v>0.6563912091691797</v>
      </c>
      <c r="F21" s="19"/>
      <c r="G21" s="33"/>
      <c r="H21" s="54"/>
    </row>
    <row r="22" spans="1:20">
      <c r="A22" s="22">
        <f>A20+(A24-A20)/2</f>
        <v>4425</v>
      </c>
      <c r="B22" s="28">
        <f t="shared" si="1"/>
        <v>8.0736584700367828</v>
      </c>
      <c r="C22" s="19"/>
      <c r="D22" s="27"/>
      <c r="E22" s="28">
        <f t="shared" si="0"/>
        <v>0.64305246480457301</v>
      </c>
      <c r="F22" s="19"/>
      <c r="G22" s="33"/>
      <c r="H22" s="54"/>
    </row>
    <row r="23" spans="1:20">
      <c r="A23" s="22">
        <f>A22+(A24-A22)/2</f>
        <v>4687.5</v>
      </c>
      <c r="B23" s="28">
        <f t="shared" si="1"/>
        <v>4.497447441273934</v>
      </c>
      <c r="C23" s="19"/>
      <c r="D23" s="27"/>
      <c r="E23" s="28">
        <f t="shared" si="0"/>
        <v>0.62238608896493908</v>
      </c>
      <c r="F23" s="19"/>
      <c r="G23" s="33"/>
      <c r="H23" s="54"/>
    </row>
    <row r="24" spans="1:20" ht="15" thickBot="1">
      <c r="A24" s="24">
        <v>4950</v>
      </c>
      <c r="B24" s="30">
        <f t="shared" si="1"/>
        <v>0.21816599996603259</v>
      </c>
      <c r="C24" s="31"/>
      <c r="D24" s="32"/>
      <c r="E24" s="30">
        <f t="shared" si="0"/>
        <v>0.59079861892565555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SF3000</v>
      </c>
      <c r="C27" s="11" t="str">
        <f>C2</f>
        <v>400-3100</v>
      </c>
      <c r="D27" s="11">
        <f>A12</f>
        <v>2000</v>
      </c>
      <c r="E27" s="11">
        <f>A16</f>
        <v>3100</v>
      </c>
      <c r="F27" s="11">
        <f>A20</f>
        <v>3900</v>
      </c>
      <c r="G27" s="69">
        <f t="shared" ref="G27:L27" si="3">G2</f>
        <v>31.991299999999999</v>
      </c>
      <c r="H27" s="69">
        <f t="shared" si="3"/>
        <v>3.0269299999999998E-4</v>
      </c>
      <c r="I27" s="69">
        <f t="shared" si="3"/>
        <v>-2.3846999999999998E-6</v>
      </c>
      <c r="J27" s="69">
        <f t="shared" si="3"/>
        <v>3.9489299999999999E-10</v>
      </c>
      <c r="K27" s="69">
        <f t="shared" si="3"/>
        <v>4.9423699999999999E-15</v>
      </c>
      <c r="L27" s="69">
        <f t="shared" si="3"/>
        <v>-8.6488900000000005E-18</v>
      </c>
      <c r="M27" s="69">
        <f t="shared" ref="M27:R27" si="4">N2</f>
        <v>0.50937600000000005</v>
      </c>
      <c r="N27" s="69">
        <f t="shared" si="4"/>
        <v>-4.2315799999999997E-6</v>
      </c>
      <c r="O27" s="69">
        <f t="shared" si="4"/>
        <v>1.2315599999999999E-7</v>
      </c>
      <c r="P27" s="69">
        <f t="shared" si="4"/>
        <v>-6.5804600000000001E-11</v>
      </c>
      <c r="Q27" s="69">
        <f t="shared" si="4"/>
        <v>1.35371E-14</v>
      </c>
      <c r="R27" s="69">
        <f t="shared" si="4"/>
        <v>-1.0301E-18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17</v>
      </c>
      <c r="C2" s="12" t="s">
        <v>39</v>
      </c>
      <c r="D2" s="2">
        <v>2224.9299999999998</v>
      </c>
      <c r="E2" s="2">
        <v>3614.24</v>
      </c>
      <c r="F2" s="2">
        <v>4566.09</v>
      </c>
      <c r="G2" s="8">
        <v>34.3508</v>
      </c>
      <c r="H2" s="8">
        <v>-2.7781699999999999E-3</v>
      </c>
      <c r="I2" s="8">
        <v>1.02442E-6</v>
      </c>
      <c r="J2" s="8">
        <v>-1.02501E-9</v>
      </c>
      <c r="K2" s="8">
        <v>3.2095999999999998E-13</v>
      </c>
      <c r="L2" s="8">
        <v>-4.7480399999999999E-17</v>
      </c>
      <c r="M2" s="8">
        <v>2.4981300000000001E-21</v>
      </c>
      <c r="N2" s="8">
        <v>0.53508999999999995</v>
      </c>
      <c r="O2" s="8">
        <v>2.09015E-4</v>
      </c>
      <c r="P2" s="8">
        <v>-1.6897699999999999E-7</v>
      </c>
      <c r="Q2" s="8">
        <v>1.2060499999999999E-10</v>
      </c>
      <c r="R2" s="8">
        <v>-4.18698E-14</v>
      </c>
      <c r="S2" s="8">
        <v>6.5929599999999998E-18</v>
      </c>
      <c r="T2" s="8">
        <v>-3.9287800000000001E-22</v>
      </c>
    </row>
    <row r="3" spans="1:20">
      <c r="G3" s="67">
        <v>34.329709999999999</v>
      </c>
      <c r="H3" s="67">
        <v>-2.1800169999999998E-3</v>
      </c>
      <c r="I3" s="67">
        <v>-1.9756959999999999E-7</v>
      </c>
      <c r="J3" s="67">
        <v>-1.4203669999999999E-10</v>
      </c>
      <c r="K3" s="67">
        <v>3.2175219999999997E-14</v>
      </c>
      <c r="L3" s="67">
        <v>-3.720548E-18</v>
      </c>
      <c r="M3" s="18"/>
      <c r="N3" s="67">
        <v>0.53840690000000002</v>
      </c>
      <c r="O3" s="67">
        <v>1.149442E-4</v>
      </c>
      <c r="P3" s="67">
        <v>2.3203879999999999E-8</v>
      </c>
      <c r="Q3" s="67">
        <v>-1.8259190000000001E-11</v>
      </c>
      <c r="R3" s="67">
        <v>3.5470459999999999E-15</v>
      </c>
      <c r="S3" s="67">
        <v>-2.8910100000000001E-19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34.3508</v>
      </c>
      <c r="C8" s="36">
        <f>G3</f>
        <v>34.329709999999999</v>
      </c>
      <c r="D8" s="37">
        <f>C8-B8</f>
        <v>-2.1090000000000941E-2</v>
      </c>
      <c r="E8" s="63">
        <f>N2</f>
        <v>0.53508999999999995</v>
      </c>
      <c r="F8" s="36">
        <f>N3</f>
        <v>0.53840690000000002</v>
      </c>
      <c r="G8" s="38">
        <f>F8-E8</f>
        <v>3.316900000000067E-3</v>
      </c>
      <c r="H8" s="53"/>
    </row>
    <row r="9" spans="1:20">
      <c r="A9" s="22">
        <f>A10/2</f>
        <v>550</v>
      </c>
      <c r="B9" s="64">
        <f>$G$2+$H$2*A9+$I$2*A9^2+$J$2*A9^3+$K$2*A9^4+$L$2*A9^5+$M$2*A9^6</f>
        <v>32.989206892744889</v>
      </c>
      <c r="C9" s="19">
        <f t="shared" ref="C9:C24" si="0">$G$3+$H$3*A9+$I$3*A9^2+$J$3*A9^3+$K$3*A9^4+$L$3*A9^5</f>
        <v>33.050061474395143</v>
      </c>
      <c r="D9" s="27">
        <f t="shared" ref="D9:D24" si="1">C9-B9</f>
        <v>6.0854581650254147E-2</v>
      </c>
      <c r="E9" s="64">
        <f t="shared" ref="E9:E24" si="2">$N$2+$O$2*A9+$P$2*A9^2+$Q$2*A9^3+$R$2*A9^4+$S$2*A9^5+$T$2*A9^6</f>
        <v>0.61548795424932246</v>
      </c>
      <c r="F9" s="19">
        <f t="shared" ref="F9:F24" si="3">$N$3+$O$3*A9+$P$3*A9^2+$Q$3*A9^3+$R$3*A9^4+$S$3*A9^5+$T$3*A9^6</f>
        <v>0.60591753784017799</v>
      </c>
      <c r="G9" s="33">
        <f t="shared" ref="G9:G24" si="4">F9-E9</f>
        <v>-9.5704164091444666E-3</v>
      </c>
      <c r="H9" s="54"/>
    </row>
    <row r="10" spans="1:20">
      <c r="A10" s="22">
        <f>A12/2</f>
        <v>1100</v>
      </c>
      <c r="B10" s="28">
        <f t="shared" ref="B10:B24" si="5">$G$2+$H$2*A10+$I$2*A10^2+$J$2*A10^3+$K$2*A10^4+$L$2*A10^5+$M$2*A10^6</f>
        <v>31.567948356676933</v>
      </c>
      <c r="C10" s="19">
        <f t="shared" si="0"/>
        <v>31.54469699614252</v>
      </c>
      <c r="D10" s="27">
        <f t="shared" si="1"/>
        <v>-2.3251360534413124E-2</v>
      </c>
      <c r="E10" s="28">
        <f t="shared" si="2"/>
        <v>0.66969003148704187</v>
      </c>
      <c r="F10" s="19">
        <f t="shared" si="3"/>
        <v>0.67334686290709</v>
      </c>
      <c r="G10" s="33">
        <f t="shared" si="4"/>
        <v>3.6568314200481344E-3</v>
      </c>
      <c r="H10" s="54"/>
    </row>
    <row r="11" spans="1:20" ht="15" thickBot="1">
      <c r="A11" s="22">
        <f>A10+(A12-A10)/2</f>
        <v>1650</v>
      </c>
      <c r="B11" s="28">
        <f t="shared" si="5"/>
        <v>29.800021376647717</v>
      </c>
      <c r="C11" s="19">
        <f t="shared" si="0"/>
        <v>29.749733438449073</v>
      </c>
      <c r="D11" s="27">
        <f t="shared" si="1"/>
        <v>-5.0287938198643189E-2</v>
      </c>
      <c r="E11" s="28">
        <f t="shared" si="2"/>
        <v>0.72406107540032527</v>
      </c>
      <c r="F11" s="19">
        <f t="shared" si="3"/>
        <v>0.73196990615113333</v>
      </c>
      <c r="G11" s="33">
        <f t="shared" si="4"/>
        <v>7.9088307508080602E-3</v>
      </c>
      <c r="H11" s="54"/>
    </row>
    <row r="12" spans="1:20" s="16" customFormat="1">
      <c r="A12" s="23">
        <v>2200</v>
      </c>
      <c r="B12" s="29">
        <f t="shared" si="5"/>
        <v>27.637665547451522</v>
      </c>
      <c r="C12" s="43">
        <f t="shared" si="0"/>
        <v>27.627009435728642</v>
      </c>
      <c r="D12" s="44">
        <f t="shared" si="1"/>
        <v>-1.0656111722880723E-2</v>
      </c>
      <c r="E12" s="29">
        <f t="shared" si="2"/>
        <v>0.77568359950348786</v>
      </c>
      <c r="F12" s="43">
        <f t="shared" si="3"/>
        <v>0.77735954320927991</v>
      </c>
      <c r="G12" s="45">
        <f t="shared" si="4"/>
        <v>1.675943705792049E-3</v>
      </c>
      <c r="H12" s="50">
        <f>ROUND(A12*C12*100/(F12*136000),1)</f>
        <v>57.5</v>
      </c>
    </row>
    <row r="13" spans="1:20">
      <c r="A13" s="22">
        <f>A12+(A14-A12)/2</f>
        <v>2550</v>
      </c>
      <c r="B13" s="28">
        <f t="shared" si="5"/>
        <v>26.070161128073504</v>
      </c>
      <c r="C13" s="19">
        <f t="shared" si="0"/>
        <v>26.090104540420896</v>
      </c>
      <c r="D13" s="27">
        <f t="shared" si="1"/>
        <v>1.9943412347391387E-2</v>
      </c>
      <c r="E13" s="28">
        <f t="shared" si="2"/>
        <v>0.80157882196965502</v>
      </c>
      <c r="F13" s="19">
        <f t="shared" si="3"/>
        <v>0.79844237493736536</v>
      </c>
      <c r="G13" s="33">
        <f t="shared" si="4"/>
        <v>-3.1364470322896576E-3</v>
      </c>
      <c r="H13" s="22">
        <f t="shared" ref="H13:H20" si="6">ROUND(A13*C13*100/(F13*136000),1)</f>
        <v>61.3</v>
      </c>
    </row>
    <row r="14" spans="1:20">
      <c r="A14" s="22">
        <f>A12+(A16-A12)/2</f>
        <v>2900</v>
      </c>
      <c r="B14" s="28">
        <f t="shared" si="5"/>
        <v>24.358571679093735</v>
      </c>
      <c r="C14" s="19">
        <f t="shared" si="0"/>
        <v>24.394532321485482</v>
      </c>
      <c r="D14" s="27">
        <f t="shared" si="1"/>
        <v>3.5960642391746234E-2</v>
      </c>
      <c r="E14" s="28">
        <f t="shared" si="2"/>
        <v>0.8187997260225619</v>
      </c>
      <c r="F14" s="19">
        <f t="shared" si="3"/>
        <v>0.81314421321210995</v>
      </c>
      <c r="G14" s="33">
        <f t="shared" si="4"/>
        <v>-5.655512810451957E-3</v>
      </c>
      <c r="H14" s="22">
        <f t="shared" si="6"/>
        <v>64</v>
      </c>
    </row>
    <row r="15" spans="1:20">
      <c r="A15" s="22">
        <f>A14+(A16-A14)/2</f>
        <v>3250</v>
      </c>
      <c r="B15" s="28">
        <f t="shared" si="5"/>
        <v>22.491755678312984</v>
      </c>
      <c r="C15" s="19">
        <f t="shared" si="0"/>
        <v>22.522609372183592</v>
      </c>
      <c r="D15" s="27">
        <f t="shared" si="1"/>
        <v>3.0853693870607657E-2</v>
      </c>
      <c r="E15" s="28">
        <f t="shared" si="2"/>
        <v>0.82602100342236318</v>
      </c>
      <c r="F15" s="19">
        <f t="shared" si="3"/>
        <v>0.82116858206152343</v>
      </c>
      <c r="G15" s="33">
        <f t="shared" si="4"/>
        <v>-4.8524213608397426E-3</v>
      </c>
      <c r="H15" s="22">
        <f t="shared" si="6"/>
        <v>65.5</v>
      </c>
    </row>
    <row r="16" spans="1:20" s="16" customFormat="1">
      <c r="A16" s="23">
        <v>3600</v>
      </c>
      <c r="B16" s="29">
        <f t="shared" si="5"/>
        <v>20.440262803527673</v>
      </c>
      <c r="C16" s="43">
        <f t="shared" si="0"/>
        <v>20.448810838507519</v>
      </c>
      <c r="D16" s="44">
        <f t="shared" si="1"/>
        <v>8.5480349798459088E-3</v>
      </c>
      <c r="E16" s="29">
        <f t="shared" si="2"/>
        <v>0.8233312669265912</v>
      </c>
      <c r="F16" s="43">
        <f t="shared" si="3"/>
        <v>0.82198673811583989</v>
      </c>
      <c r="G16" s="45">
        <f t="shared" si="4"/>
        <v>-1.3445288107513109E-3</v>
      </c>
      <c r="H16" s="51">
        <f t="shared" si="6"/>
        <v>65.900000000000006</v>
      </c>
    </row>
    <row r="17" spans="1:20">
      <c r="A17" s="22">
        <f>A16+(A18-A16)/2</f>
        <v>3837.5</v>
      </c>
      <c r="B17" s="28">
        <f t="shared" si="5"/>
        <v>18.919004032483656</v>
      </c>
      <c r="C17" s="19">
        <f t="shared" si="0"/>
        <v>18.908946883937773</v>
      </c>
      <c r="D17" s="27">
        <f t="shared" si="1"/>
        <v>-1.005714854588291E-2</v>
      </c>
      <c r="E17" s="28">
        <f t="shared" si="2"/>
        <v>0.81639924565777044</v>
      </c>
      <c r="F17" s="19">
        <f t="shared" si="3"/>
        <v>0.81798065706578471</v>
      </c>
      <c r="G17" s="33">
        <f t="shared" si="4"/>
        <v>1.5814114080142661E-3</v>
      </c>
      <c r="H17" s="22">
        <f t="shared" si="6"/>
        <v>65.2</v>
      </c>
    </row>
    <row r="18" spans="1:20">
      <c r="A18" s="22">
        <f>A16+(A20-A16)/2</f>
        <v>4075</v>
      </c>
      <c r="B18" s="28">
        <f t="shared" si="5"/>
        <v>17.27087601601302</v>
      </c>
      <c r="C18" s="19">
        <f t="shared" si="0"/>
        <v>17.245597847567939</v>
      </c>
      <c r="D18" s="27">
        <f t="shared" si="1"/>
        <v>-2.527816844508024E-2</v>
      </c>
      <c r="E18" s="28">
        <f t="shared" si="2"/>
        <v>0.80581582254277007</v>
      </c>
      <c r="F18" s="19">
        <f t="shared" si="3"/>
        <v>0.80979093968519411</v>
      </c>
      <c r="G18" s="33">
        <f t="shared" si="4"/>
        <v>3.975117142424045E-3</v>
      </c>
      <c r="H18" s="22">
        <f t="shared" si="6"/>
        <v>63.8</v>
      </c>
    </row>
    <row r="19" spans="1:20">
      <c r="A19" s="22">
        <f>A18+(A20-A18)/2</f>
        <v>4312.5</v>
      </c>
      <c r="B19" s="28">
        <f t="shared" si="5"/>
        <v>15.473218782040178</v>
      </c>
      <c r="C19" s="19">
        <f t="shared" si="0"/>
        <v>15.441423951706188</v>
      </c>
      <c r="D19" s="27">
        <f t="shared" si="1"/>
        <v>-3.1794830333989665E-2</v>
      </c>
      <c r="E19" s="28">
        <f t="shared" si="2"/>
        <v>0.79182146481959403</v>
      </c>
      <c r="F19" s="19">
        <f t="shared" si="3"/>
        <v>0.79682135173466373</v>
      </c>
      <c r="G19" s="33">
        <f t="shared" si="4"/>
        <v>4.9998869150696956E-3</v>
      </c>
      <c r="H19" s="22">
        <f t="shared" si="6"/>
        <v>61.4</v>
      </c>
    </row>
    <row r="20" spans="1:20" s="16" customFormat="1" ht="15" thickBot="1">
      <c r="A20" s="23">
        <v>4550</v>
      </c>
      <c r="B20" s="29">
        <f t="shared" si="5"/>
        <v>13.501577635999617</v>
      </c>
      <c r="C20" s="43">
        <f t="shared" si="0"/>
        <v>13.47575376136664</v>
      </c>
      <c r="D20" s="44">
        <f t="shared" si="1"/>
        <v>-2.582387463297664E-2</v>
      </c>
      <c r="E20" s="29">
        <f t="shared" si="2"/>
        <v>0.77423598683148676</v>
      </c>
      <c r="F20" s="43">
        <f t="shared" si="3"/>
        <v>0.77829671804455269</v>
      </c>
      <c r="G20" s="45">
        <f t="shared" si="4"/>
        <v>4.0607312130659379E-3</v>
      </c>
      <c r="H20" s="52">
        <f t="shared" si="6"/>
        <v>57.9</v>
      </c>
    </row>
    <row r="21" spans="1:20">
      <c r="A21" s="22">
        <f>A20+(A22-A20)/2</f>
        <v>4850</v>
      </c>
      <c r="B21" s="28">
        <f t="shared" si="5"/>
        <v>10.723859730750398</v>
      </c>
      <c r="C21" s="19">
        <f t="shared" si="0"/>
        <v>10.723717194686111</v>
      </c>
      <c r="D21" s="27">
        <f t="shared" si="1"/>
        <v>-1.4253606428660248E-4</v>
      </c>
      <c r="E21" s="28">
        <f t="shared" si="2"/>
        <v>0.74538786965310688</v>
      </c>
      <c r="F21" s="19">
        <f t="shared" si="3"/>
        <v>0.74540956839111316</v>
      </c>
      <c r="G21" s="33">
        <f t="shared" si="4"/>
        <v>2.1698738006281637E-5</v>
      </c>
      <c r="H21" s="54"/>
    </row>
    <row r="22" spans="1:20">
      <c r="A22" s="22">
        <f>A20+(A24-A20)/2</f>
        <v>5150</v>
      </c>
      <c r="B22" s="28">
        <f t="shared" si="5"/>
        <v>7.5824977030194702</v>
      </c>
      <c r="C22" s="19">
        <f t="shared" si="0"/>
        <v>7.6165527118528882</v>
      </c>
      <c r="D22" s="27">
        <f t="shared" si="1"/>
        <v>3.4055008833417943E-2</v>
      </c>
      <c r="E22" s="28">
        <f t="shared" si="2"/>
        <v>0.70492179540851385</v>
      </c>
      <c r="F22" s="19">
        <f t="shared" si="3"/>
        <v>0.69956510572389896</v>
      </c>
      <c r="G22" s="33">
        <f t="shared" si="4"/>
        <v>-5.3566896846148904E-3</v>
      </c>
      <c r="H22" s="54"/>
    </row>
    <row r="23" spans="1:20">
      <c r="A23" s="22">
        <f>A22+(A24-A22)/2</f>
        <v>5450</v>
      </c>
      <c r="B23" s="28">
        <f t="shared" si="5"/>
        <v>4.0411378273817746</v>
      </c>
      <c r="C23" s="19">
        <f t="shared" si="0"/>
        <v>4.0846802722923563</v>
      </c>
      <c r="D23" s="27">
        <f t="shared" si="1"/>
        <v>4.3542444910581679E-2</v>
      </c>
      <c r="E23" s="28">
        <f t="shared" si="2"/>
        <v>0.64442761339672749</v>
      </c>
      <c r="F23" s="19">
        <f t="shared" si="3"/>
        <v>0.63757864207145909</v>
      </c>
      <c r="G23" s="33">
        <f t="shared" si="4"/>
        <v>-6.8489713252684048E-3</v>
      </c>
      <c r="H23" s="54"/>
    </row>
    <row r="24" spans="1:20" ht="15" thickBot="1">
      <c r="A24" s="24">
        <v>5750</v>
      </c>
      <c r="B24" s="30">
        <f t="shared" si="5"/>
        <v>8.1566552434111372E-2</v>
      </c>
      <c r="C24" s="31">
        <f t="shared" si="0"/>
        <v>4.6150379019529453E-2</v>
      </c>
      <c r="D24" s="32">
        <f t="shared" si="1"/>
        <v>-3.541617341458192E-2</v>
      </c>
      <c r="E24" s="30">
        <f t="shared" si="2"/>
        <v>0.54993932269969825</v>
      </c>
      <c r="F24" s="31">
        <f t="shared" si="3"/>
        <v>0.55550785341894482</v>
      </c>
      <c r="G24" s="34">
        <f t="shared" si="4"/>
        <v>5.5685307192465672E-3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SF3550</v>
      </c>
      <c r="C27" s="11" t="str">
        <f>C2</f>
        <v>400-3600</v>
      </c>
      <c r="D27" s="11">
        <f>A12</f>
        <v>2200</v>
      </c>
      <c r="E27" s="11">
        <f>A16</f>
        <v>3600</v>
      </c>
      <c r="F27" s="11">
        <f>A20</f>
        <v>4550</v>
      </c>
      <c r="G27" s="69">
        <f t="shared" ref="G27:L27" si="7">G3</f>
        <v>34.329709999999999</v>
      </c>
      <c r="H27" s="69">
        <f t="shared" si="7"/>
        <v>-2.1800169999999998E-3</v>
      </c>
      <c r="I27" s="69">
        <f t="shared" si="7"/>
        <v>-1.9756959999999999E-7</v>
      </c>
      <c r="J27" s="69">
        <f t="shared" si="7"/>
        <v>-1.4203669999999999E-10</v>
      </c>
      <c r="K27" s="69">
        <f t="shared" si="7"/>
        <v>3.2175219999999997E-14</v>
      </c>
      <c r="L27" s="69">
        <f t="shared" si="7"/>
        <v>-3.720548E-18</v>
      </c>
      <c r="M27" s="69">
        <f t="shared" ref="M27:R27" si="8">N3</f>
        <v>0.53840690000000002</v>
      </c>
      <c r="N27" s="69">
        <f t="shared" si="8"/>
        <v>1.149442E-4</v>
      </c>
      <c r="O27" s="69">
        <f t="shared" si="8"/>
        <v>2.3203879999999999E-8</v>
      </c>
      <c r="P27" s="69">
        <f t="shared" si="8"/>
        <v>-1.8259190000000001E-11</v>
      </c>
      <c r="Q27" s="69">
        <f t="shared" si="8"/>
        <v>3.5470459999999999E-15</v>
      </c>
      <c r="R27" s="69">
        <f t="shared" si="8"/>
        <v>-2.8910100000000001E-19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18</v>
      </c>
      <c r="C2" s="12" t="s">
        <v>79</v>
      </c>
      <c r="D2" s="2">
        <v>3285.92</v>
      </c>
      <c r="E2" s="2">
        <v>4694.1000000000004</v>
      </c>
      <c r="F2" s="2">
        <v>5631.46</v>
      </c>
      <c r="G2" s="8">
        <v>34.0139</v>
      </c>
      <c r="H2" s="8">
        <v>-4.6625599999999996E-3</v>
      </c>
      <c r="I2" s="8">
        <v>9.4669899999999995E-8</v>
      </c>
      <c r="J2" s="8">
        <v>9.6531200000000007E-10</v>
      </c>
      <c r="K2" s="8">
        <v>-3.3437000000000002E-13</v>
      </c>
      <c r="L2" s="8">
        <v>4.0311499999999997E-17</v>
      </c>
      <c r="M2" s="8">
        <v>-1.8129199999999999E-21</v>
      </c>
      <c r="N2" s="8">
        <v>0.78576699999999999</v>
      </c>
      <c r="O2" s="8">
        <v>5.2303400000000002E-4</v>
      </c>
      <c r="P2" s="8">
        <v>-6.7291699999999999E-7</v>
      </c>
      <c r="Q2" s="8">
        <v>3.8411599999999998E-10</v>
      </c>
      <c r="R2" s="8">
        <v>-9.9957899999999997E-14</v>
      </c>
      <c r="S2" s="8">
        <v>1.2153E-17</v>
      </c>
      <c r="T2" s="8">
        <v>-5.6656999999999997E-22</v>
      </c>
    </row>
    <row r="3" spans="1:20">
      <c r="G3" s="67">
        <v>34.04768</v>
      </c>
      <c r="H3" s="67">
        <v>-5.8212519999999999E-3</v>
      </c>
      <c r="I3" s="67">
        <v>2.0435040000000001E-6</v>
      </c>
      <c r="J3" s="67">
        <v>-1.8714129999999999E-10</v>
      </c>
      <c r="K3" s="67">
        <v>-2.523112E-14</v>
      </c>
      <c r="L3" s="67">
        <v>1.7863950000000001E-18</v>
      </c>
      <c r="M3" s="18"/>
      <c r="N3" s="67">
        <v>0.79632499999999995</v>
      </c>
      <c r="O3" s="67">
        <v>1.6092179999999999E-4</v>
      </c>
      <c r="P3" s="67">
        <v>-6.3871289999999996E-8</v>
      </c>
      <c r="Q3" s="67">
        <v>2.395368E-11</v>
      </c>
      <c r="R3" s="67">
        <v>-3.3464590000000001E-15</v>
      </c>
      <c r="S3" s="67">
        <v>1.1321410000000001E-19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34.0139</v>
      </c>
      <c r="C8" s="36">
        <f>G3</f>
        <v>34.04768</v>
      </c>
      <c r="D8" s="37">
        <f>C8-B8</f>
        <v>3.3780000000000143E-2</v>
      </c>
      <c r="E8" s="63">
        <f>N2</f>
        <v>0.78576699999999999</v>
      </c>
      <c r="F8" s="36">
        <f>N3</f>
        <v>0.79632499999999995</v>
      </c>
      <c r="G8" s="38">
        <f>F8-E8</f>
        <v>1.0557999999999956E-2</v>
      </c>
      <c r="H8" s="53"/>
    </row>
    <row r="9" spans="1:20">
      <c r="A9" s="22">
        <f>A10/2</f>
        <v>800</v>
      </c>
      <c r="B9" s="64">
        <f>$G$2+$H$2*A9+$I$2*A9^2+$J$2*A9^3+$K$2*A9^4+$L$2*A9^5+$M$2*A9^6</f>
        <v>30.714456554219524</v>
      </c>
      <c r="C9" s="19">
        <f t="shared" ref="C9:C24" si="0">$G$3+$H$3*A9+$I$3*A9^2+$J$3*A9^3+$K$3*A9^4+$L$3*A9^5</f>
        <v>30.5929553135616</v>
      </c>
      <c r="D9" s="27">
        <f t="shared" ref="D9:D24" si="1">C9-B9</f>
        <v>-0.12150124065792411</v>
      </c>
      <c r="E9" s="64">
        <f t="shared" ref="E9:E24" si="2">$N$2+$O$2*A9+$P$2*A9^2+$Q$2*A9^3+$R$2*A9^4+$S$2*A9^5+$T$2*A9^6</f>
        <v>0.93308572827391989</v>
      </c>
      <c r="F9" s="19">
        <f t="shared" ref="F9:F24" si="3">$N$3+$O$3*A9+$P$3*A9^2+$Q$3*A9^3+$R$3*A9^4+$S$3*A9^5+$T$3*A9^6</f>
        <v>0.89511548694988807</v>
      </c>
      <c r="G9" s="33">
        <f t="shared" ref="G9:G24" si="4">F9-E9</f>
        <v>-3.7970241324031817E-2</v>
      </c>
      <c r="H9" s="54"/>
    </row>
    <row r="10" spans="1:20">
      <c r="A10" s="22">
        <f>A12/2</f>
        <v>1600</v>
      </c>
      <c r="B10" s="28">
        <f t="shared" ref="B10:B24" si="5">$G$2+$H$2*A10+$I$2*A10^2+$J$2*A10^3+$K$2*A10^4+$L$2*A10^5+$M$2*A10^6</f>
        <v>28.951030627809281</v>
      </c>
      <c r="C10" s="19">
        <f t="shared" si="0"/>
        <v>29.051893316403202</v>
      </c>
      <c r="D10" s="27">
        <f t="shared" si="1"/>
        <v>0.10086268859392078</v>
      </c>
      <c r="E10" s="28">
        <f t="shared" si="2"/>
        <v>0.93613689657087995</v>
      </c>
      <c r="F10" s="19">
        <f t="shared" si="3"/>
        <v>0.96765943305881597</v>
      </c>
      <c r="G10" s="33">
        <f t="shared" si="4"/>
        <v>3.1522536487936015E-2</v>
      </c>
      <c r="H10" s="54"/>
    </row>
    <row r="11" spans="1:20" ht="15" thickBot="1">
      <c r="A11" s="22">
        <f>A10+(A12-A10)/2</f>
        <v>2400</v>
      </c>
      <c r="B11" s="28">
        <f t="shared" si="5"/>
        <v>28.483332366510083</v>
      </c>
      <c r="C11" s="19">
        <f t="shared" si="0"/>
        <v>28.565352818892805</v>
      </c>
      <c r="D11" s="27">
        <f t="shared" si="1"/>
        <v>8.2020452382721487E-2</v>
      </c>
      <c r="E11" s="28">
        <f t="shared" si="2"/>
        <v>1.0181275225676802</v>
      </c>
      <c r="F11" s="19">
        <f t="shared" si="3"/>
        <v>1.043761696899584</v>
      </c>
      <c r="G11" s="33">
        <f t="shared" si="4"/>
        <v>2.5634174331903736E-2</v>
      </c>
      <c r="H11" s="54"/>
    </row>
    <row r="12" spans="1:20" s="16" customFormat="1">
      <c r="A12" s="23">
        <v>3200</v>
      </c>
      <c r="B12" s="29">
        <f t="shared" si="5"/>
        <v>28.21292250811392</v>
      </c>
      <c r="C12" s="43">
        <f t="shared" si="0"/>
        <v>28.166648448614399</v>
      </c>
      <c r="D12" s="44">
        <f t="shared" si="1"/>
        <v>-4.6274059499520348E-2</v>
      </c>
      <c r="E12" s="29">
        <f t="shared" si="2"/>
        <v>1.1436935286963208</v>
      </c>
      <c r="F12" s="43">
        <f t="shared" si="3"/>
        <v>1.129233625600512</v>
      </c>
      <c r="G12" s="45">
        <f t="shared" si="4"/>
        <v>-1.4459903095808802E-2</v>
      </c>
      <c r="H12" s="50">
        <f>ROUND(A12*C12*100/(F12*136000),1)</f>
        <v>58.7</v>
      </c>
    </row>
    <row r="13" spans="1:20">
      <c r="A13" s="22">
        <f>A12+(A14-A12)/2</f>
        <v>3575</v>
      </c>
      <c r="B13" s="28">
        <f t="shared" si="5"/>
        <v>27.798961767271216</v>
      </c>
      <c r="C13" s="19">
        <f t="shared" si="0"/>
        <v>27.725153776628378</v>
      </c>
      <c r="D13" s="27">
        <f t="shared" si="1"/>
        <v>-7.3807990642837495E-2</v>
      </c>
      <c r="E13" s="28">
        <f t="shared" si="2"/>
        <v>1.1923180829892668</v>
      </c>
      <c r="F13" s="19">
        <f t="shared" si="3"/>
        <v>1.1692534733605986</v>
      </c>
      <c r="G13" s="33">
        <f t="shared" si="4"/>
        <v>-2.3064609628668187E-2</v>
      </c>
      <c r="H13" s="22">
        <f t="shared" ref="H13:H20" si="6">ROUND(A13*C13*100/(F13*136000),1)</f>
        <v>62.3</v>
      </c>
    </row>
    <row r="14" spans="1:20">
      <c r="A14" s="22">
        <f>A12+(A16-A12)/2</f>
        <v>3950</v>
      </c>
      <c r="B14" s="28">
        <f t="shared" si="5"/>
        <v>27.044396090666226</v>
      </c>
      <c r="C14" s="19">
        <f t="shared" si="0"/>
        <v>26.979559212249139</v>
      </c>
      <c r="D14" s="27">
        <f t="shared" si="1"/>
        <v>-6.4836878417086297E-2</v>
      </c>
      <c r="E14" s="28">
        <f t="shared" si="2"/>
        <v>1.2261465609757369</v>
      </c>
      <c r="F14" s="19">
        <f t="shared" si="3"/>
        <v>1.2058857334020143</v>
      </c>
      <c r="G14" s="33">
        <f t="shared" si="4"/>
        <v>-2.0260827573722606E-2</v>
      </c>
      <c r="H14" s="22">
        <f t="shared" si="6"/>
        <v>65</v>
      </c>
    </row>
    <row r="15" spans="1:20">
      <c r="A15" s="22">
        <f>A14+(A16-A14)/2</f>
        <v>4325</v>
      </c>
      <c r="B15" s="28">
        <f t="shared" si="5"/>
        <v>25.856910292682613</v>
      </c>
      <c r="C15" s="19">
        <f t="shared" si="0"/>
        <v>25.830718131494905</v>
      </c>
      <c r="D15" s="27">
        <f t="shared" si="1"/>
        <v>-2.6192161187708507E-2</v>
      </c>
      <c r="E15" s="28">
        <f t="shared" si="2"/>
        <v>1.244041108539371</v>
      </c>
      <c r="F15" s="19">
        <f t="shared" si="3"/>
        <v>1.2358576012975524</v>
      </c>
      <c r="G15" s="33">
        <f t="shared" si="4"/>
        <v>-8.1835072418185995E-3</v>
      </c>
      <c r="H15" s="22">
        <f t="shared" si="6"/>
        <v>66.5</v>
      </c>
    </row>
    <row r="16" spans="1:20" s="16" customFormat="1">
      <c r="A16" s="23">
        <v>4700</v>
      </c>
      <c r="B16" s="29">
        <f t="shared" si="5"/>
        <v>24.161377712554309</v>
      </c>
      <c r="C16" s="43">
        <f t="shared" si="0"/>
        <v>24.184253820625646</v>
      </c>
      <c r="D16" s="44">
        <f t="shared" si="1"/>
        <v>2.2876108071336887E-2</v>
      </c>
      <c r="E16" s="29">
        <f t="shared" si="2"/>
        <v>1.2482178667684698</v>
      </c>
      <c r="F16" s="43">
        <f t="shared" si="3"/>
        <v>1.255369228152087</v>
      </c>
      <c r="G16" s="45">
        <f t="shared" si="4"/>
        <v>7.1513613836171608E-3</v>
      </c>
      <c r="H16" s="51">
        <f t="shared" si="6"/>
        <v>66.599999999999994</v>
      </c>
    </row>
    <row r="17" spans="1:20">
      <c r="A17" s="22">
        <f>A16+(A18-A16)/2</f>
        <v>4925</v>
      </c>
      <c r="B17" s="28">
        <f t="shared" si="5"/>
        <v>22.874022870569831</v>
      </c>
      <c r="C17" s="19">
        <f t="shared" si="0"/>
        <v>22.920588793993282</v>
      </c>
      <c r="D17" s="27">
        <f t="shared" si="1"/>
        <v>4.6565923423450784E-2</v>
      </c>
      <c r="E17" s="28">
        <f t="shared" si="2"/>
        <v>1.2457569829691799</v>
      </c>
      <c r="F17" s="19">
        <f t="shared" si="3"/>
        <v>1.2603119285564837</v>
      </c>
      <c r="G17" s="33">
        <f t="shared" si="4"/>
        <v>1.4554945587303747E-2</v>
      </c>
      <c r="H17" s="22">
        <f t="shared" si="6"/>
        <v>65.900000000000006</v>
      </c>
    </row>
    <row r="18" spans="1:20">
      <c r="A18" s="22">
        <f>A16+(A20-A16)/2</f>
        <v>5150</v>
      </c>
      <c r="B18" s="28">
        <f t="shared" si="5"/>
        <v>21.369141147898972</v>
      </c>
      <c r="C18" s="19">
        <f t="shared" si="0"/>
        <v>21.428247626630345</v>
      </c>
      <c r="D18" s="27">
        <f t="shared" si="1"/>
        <v>5.9106478731372647E-2</v>
      </c>
      <c r="E18" s="28">
        <f t="shared" si="2"/>
        <v>1.2405270118935068</v>
      </c>
      <c r="F18" s="19">
        <f t="shared" si="3"/>
        <v>1.2590011966901551</v>
      </c>
      <c r="G18" s="33">
        <f t="shared" si="4"/>
        <v>1.8474184796648307E-2</v>
      </c>
      <c r="H18" s="22">
        <f t="shared" si="6"/>
        <v>64.5</v>
      </c>
    </row>
    <row r="19" spans="1:20">
      <c r="A19" s="22">
        <f>A18+(A20-A18)/2</f>
        <v>5375</v>
      </c>
      <c r="B19" s="28">
        <f t="shared" si="5"/>
        <v>19.63446415016373</v>
      </c>
      <c r="C19" s="19">
        <f t="shared" si="0"/>
        <v>19.690691170337686</v>
      </c>
      <c r="D19" s="27">
        <f t="shared" si="1"/>
        <v>5.6227020173956532E-2</v>
      </c>
      <c r="E19" s="28">
        <f t="shared" si="2"/>
        <v>1.2328557007387939</v>
      </c>
      <c r="F19" s="19">
        <f t="shared" si="3"/>
        <v>1.250430091946237</v>
      </c>
      <c r="G19" s="33">
        <f t="shared" si="4"/>
        <v>1.7574391207443085E-2</v>
      </c>
      <c r="H19" s="22">
        <f t="shared" si="6"/>
        <v>62.2</v>
      </c>
    </row>
    <row r="20" spans="1:20" s="16" customFormat="1" ht="15" thickBot="1">
      <c r="A20" s="23">
        <v>5600</v>
      </c>
      <c r="B20" s="29">
        <f t="shared" si="5"/>
        <v>17.656612910868454</v>
      </c>
      <c r="C20" s="43">
        <f t="shared" si="0"/>
        <v>17.692657737523213</v>
      </c>
      <c r="D20" s="44">
        <f t="shared" si="1"/>
        <v>3.6044826654759277E-2</v>
      </c>
      <c r="E20" s="29">
        <f t="shared" si="2"/>
        <v>1.2222979710540791</v>
      </c>
      <c r="F20" s="43">
        <f t="shared" si="3"/>
        <v>1.2335651511260157</v>
      </c>
      <c r="G20" s="45">
        <f t="shared" si="4"/>
        <v>1.1267180071936611E-2</v>
      </c>
      <c r="H20" s="52">
        <f t="shared" si="6"/>
        <v>59.1</v>
      </c>
    </row>
    <row r="21" spans="1:20">
      <c r="A21" s="22">
        <f>A20+(A22-A20)/2</f>
        <v>5930</v>
      </c>
      <c r="B21" s="28">
        <f t="shared" si="5"/>
        <v>14.282307756576174</v>
      </c>
      <c r="C21" s="19">
        <f t="shared" si="0"/>
        <v>14.262430953741887</v>
      </c>
      <c r="D21" s="27">
        <f t="shared" si="1"/>
        <v>-1.9876802834286167E-2</v>
      </c>
      <c r="E21" s="28">
        <f t="shared" si="2"/>
        <v>1.1978343547862629</v>
      </c>
      <c r="F21" s="19">
        <f t="shared" si="3"/>
        <v>1.191625143314337</v>
      </c>
      <c r="G21" s="33">
        <f t="shared" si="4"/>
        <v>-6.2092114719258795E-3</v>
      </c>
      <c r="H21" s="54"/>
    </row>
    <row r="22" spans="1:20">
      <c r="A22" s="22">
        <f>A20+(A24-A20)/2</f>
        <v>6260</v>
      </c>
      <c r="B22" s="28">
        <f t="shared" si="5"/>
        <v>10.285595235098242</v>
      </c>
      <c r="C22" s="19">
        <f t="shared" si="0"/>
        <v>10.204703423316118</v>
      </c>
      <c r="D22" s="27">
        <f t="shared" si="1"/>
        <v>-8.0891811782123568E-2</v>
      </c>
      <c r="E22" s="28">
        <f t="shared" si="2"/>
        <v>1.1515014008122648</v>
      </c>
      <c r="F22" s="19">
        <f t="shared" si="3"/>
        <v>1.1262240163948578</v>
      </c>
      <c r="G22" s="33">
        <f t="shared" si="4"/>
        <v>-2.5277384417407012E-2</v>
      </c>
      <c r="H22" s="54"/>
    </row>
    <row r="23" spans="1:20">
      <c r="A23" s="22">
        <f>A22+(A24-A22)/2</f>
        <v>6590</v>
      </c>
      <c r="B23" s="28">
        <f t="shared" si="5"/>
        <v>5.5741629988262389</v>
      </c>
      <c r="C23" s="19">
        <f t="shared" si="0"/>
        <v>5.4896845229972406</v>
      </c>
      <c r="D23" s="27">
        <f t="shared" si="1"/>
        <v>-8.4478475828998256E-2</v>
      </c>
      <c r="E23" s="28">
        <f t="shared" si="2"/>
        <v>1.0604082724566339</v>
      </c>
      <c r="F23" s="19">
        <f t="shared" si="3"/>
        <v>1.0340100916370181</v>
      </c>
      <c r="G23" s="33">
        <f t="shared" si="4"/>
        <v>-2.6398180819615868E-2</v>
      </c>
      <c r="H23" s="54"/>
    </row>
    <row r="24" spans="1:20" ht="15" thickBot="1">
      <c r="A24" s="24">
        <v>6920</v>
      </c>
      <c r="B24" s="30">
        <f t="shared" si="5"/>
        <v>1.6060398333422654E-2</v>
      </c>
      <c r="C24" s="31">
        <f t="shared" si="0"/>
        <v>9.6316669287869416E-2</v>
      </c>
      <c r="D24" s="32">
        <f t="shared" si="1"/>
        <v>8.0256270954446762E-2</v>
      </c>
      <c r="E24" s="30">
        <f t="shared" si="2"/>
        <v>0.88660333234329158</v>
      </c>
      <c r="F24" s="31">
        <f t="shared" si="3"/>
        <v>0.91168780116524939</v>
      </c>
      <c r="G24" s="34">
        <f t="shared" si="4"/>
        <v>2.5084468821957806E-2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SF4300</v>
      </c>
      <c r="C27" s="11" t="str">
        <f>C2</f>
        <v>400-4700</v>
      </c>
      <c r="D27" s="11">
        <f>A12</f>
        <v>3200</v>
      </c>
      <c r="E27" s="11">
        <f>A16</f>
        <v>4700</v>
      </c>
      <c r="F27" s="11">
        <f>A20</f>
        <v>5600</v>
      </c>
      <c r="G27" s="69">
        <f t="shared" ref="G27:L27" si="7">G3</f>
        <v>34.04768</v>
      </c>
      <c r="H27" s="69">
        <f t="shared" si="7"/>
        <v>-5.8212519999999999E-3</v>
      </c>
      <c r="I27" s="69">
        <f t="shared" si="7"/>
        <v>2.0435040000000001E-6</v>
      </c>
      <c r="J27" s="69">
        <f t="shared" si="7"/>
        <v>-1.8714129999999999E-10</v>
      </c>
      <c r="K27" s="69">
        <f t="shared" si="7"/>
        <v>-2.523112E-14</v>
      </c>
      <c r="L27" s="69">
        <f t="shared" si="7"/>
        <v>1.7863950000000001E-18</v>
      </c>
      <c r="M27" s="69">
        <f t="shared" ref="M27:R27" si="8">N3</f>
        <v>0.79632499999999995</v>
      </c>
      <c r="N27" s="69">
        <f t="shared" si="8"/>
        <v>1.6092179999999999E-4</v>
      </c>
      <c r="O27" s="69">
        <f t="shared" si="8"/>
        <v>-6.3871289999999996E-8</v>
      </c>
      <c r="P27" s="69">
        <f t="shared" si="8"/>
        <v>2.395368E-11</v>
      </c>
      <c r="Q27" s="69">
        <f t="shared" si="8"/>
        <v>-3.3464590000000001E-15</v>
      </c>
      <c r="R27" s="69">
        <f t="shared" si="8"/>
        <v>1.1321410000000001E-19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19</v>
      </c>
      <c r="C2" s="57" t="s">
        <v>80</v>
      </c>
      <c r="D2" s="2">
        <v>3782.94</v>
      </c>
      <c r="E2" s="2">
        <v>5609.95</v>
      </c>
      <c r="F2" s="2">
        <v>6913.6</v>
      </c>
      <c r="G2" s="8">
        <v>33.033000000000001</v>
      </c>
      <c r="H2" s="8">
        <v>-3.4714300000000002E-3</v>
      </c>
      <c r="I2" s="8">
        <v>7.0092499999999998E-7</v>
      </c>
      <c r="J2" s="8">
        <v>-2.9970100000000001E-11</v>
      </c>
      <c r="K2" s="8">
        <v>-4.8332999999999999E-15</v>
      </c>
      <c r="L2" s="8">
        <v>-1.78045E-19</v>
      </c>
      <c r="M2" s="8"/>
      <c r="N2" s="8">
        <v>0.80160900000000002</v>
      </c>
      <c r="O2" s="8">
        <v>1.13309E-5</v>
      </c>
      <c r="P2" s="8">
        <v>7.1371600000000004E-8</v>
      </c>
      <c r="Q2" s="8">
        <v>-1.6743100000000001E-11</v>
      </c>
      <c r="R2" s="8">
        <v>1.98885E-15</v>
      </c>
      <c r="S2" s="8">
        <v>-1.0975400000000001E-19</v>
      </c>
      <c r="T2" s="8"/>
    </row>
    <row r="3" spans="1:20">
      <c r="G3" s="18">
        <v>33.033000000000001</v>
      </c>
      <c r="H3" s="18">
        <v>-3.4714300000000002E-3</v>
      </c>
      <c r="I3" s="18">
        <v>7.0092499999999998E-7</v>
      </c>
      <c r="J3" s="18">
        <v>-2.9970100000000001E-11</v>
      </c>
      <c r="K3" s="18">
        <v>-4.8332999999999999E-15</v>
      </c>
      <c r="L3" s="18">
        <v>-1.78045E-19</v>
      </c>
      <c r="M3" s="18"/>
      <c r="N3" s="18">
        <v>0.80160900000000002</v>
      </c>
      <c r="O3" s="18">
        <v>1.13309E-5</v>
      </c>
      <c r="P3" s="18">
        <v>7.1371600000000004E-8</v>
      </c>
      <c r="Q3" s="18">
        <v>-1.6743100000000001E-11</v>
      </c>
      <c r="R3" s="18">
        <v>1.98885E-15</v>
      </c>
      <c r="S3" s="18">
        <v>-1.0975400000000001E-19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33.033000000000001</v>
      </c>
      <c r="C8" s="36">
        <f>G3</f>
        <v>33.033000000000001</v>
      </c>
      <c r="D8" s="37">
        <f>C8-B8</f>
        <v>0</v>
      </c>
      <c r="E8" s="63">
        <f>N2</f>
        <v>0.80160900000000002</v>
      </c>
      <c r="F8" s="36">
        <f>N3</f>
        <v>0.80160900000000002</v>
      </c>
      <c r="G8" s="38">
        <f>F8-E8</f>
        <v>0</v>
      </c>
      <c r="H8" s="53"/>
    </row>
    <row r="9" spans="1:20">
      <c r="A9" s="22">
        <f>A10/2</f>
        <v>950</v>
      </c>
      <c r="B9" s="64">
        <f>$G$2+$H$2*A9+$I$2*A9^2+$J$2*A9^3+$K$2*A9^4+$L$2*A9^5+$M$2*A9^6</f>
        <v>30.33795617712736</v>
      </c>
      <c r="C9" s="19">
        <f t="shared" ref="C9:C24" si="0">$G$3+$H$3*A9+$I$3*A9^2+$J$3*A9^3+$K$3*A9^4+$L$3*A9^5</f>
        <v>30.33795617712736</v>
      </c>
      <c r="D9" s="27">
        <f t="shared" ref="D9:D24" si="1">C9-B9</f>
        <v>0</v>
      </c>
      <c r="E9" s="64">
        <f t="shared" ref="E9:E24" si="2">$N$2+$O$2*A9+$P$2*A9^2+$Q$2*A9^3+$R$2*A9^4+$S$2*A9^5+$T$2*A9^6</f>
        <v>0.86396611383979804</v>
      </c>
      <c r="F9" s="19">
        <f t="shared" ref="F9:F24" si="3">$N$3+$O$3*A9+$P$3*A9^2+$Q$3*A9^3+$R$3*A9^4+$S$3*A9^5+$T$3*A9^6</f>
        <v>0.86396611383979804</v>
      </c>
      <c r="G9" s="33">
        <f t="shared" ref="G9:G24" si="4">F9-E9</f>
        <v>0</v>
      </c>
      <c r="H9" s="54"/>
    </row>
    <row r="10" spans="1:20">
      <c r="A10" s="22">
        <f>A12/2</f>
        <v>1900</v>
      </c>
      <c r="B10" s="28">
        <f t="shared" ref="B10:B24" si="5">$G$2+$H$2*A10+$I$2*A10^2+$J$2*A10^3+$K$2*A10^4+$L$2*A10^5+$M$2*A10^6</f>
        <v>28.694660714705456</v>
      </c>
      <c r="C10" s="19">
        <f t="shared" si="0"/>
        <v>28.694660714705456</v>
      </c>
      <c r="D10" s="27">
        <f t="shared" si="1"/>
        <v>0</v>
      </c>
      <c r="E10" s="28">
        <f t="shared" si="2"/>
        <v>0.98914953748854006</v>
      </c>
      <c r="F10" s="19">
        <f t="shared" si="3"/>
        <v>0.98914953748854006</v>
      </c>
      <c r="G10" s="33">
        <f t="shared" si="4"/>
        <v>0</v>
      </c>
      <c r="H10" s="54"/>
    </row>
    <row r="11" spans="1:20" ht="15" thickBot="1">
      <c r="A11" s="22">
        <f>A10+(A12-A10)/2</f>
        <v>2850</v>
      </c>
      <c r="B11" s="28">
        <f t="shared" si="5"/>
        <v>27.7865516416642</v>
      </c>
      <c r="C11" s="19">
        <f t="shared" si="0"/>
        <v>27.7865516416642</v>
      </c>
      <c r="D11" s="27">
        <f t="shared" si="1"/>
        <v>0</v>
      </c>
      <c r="E11" s="28">
        <f t="shared" si="2"/>
        <v>1.1366072530103193</v>
      </c>
      <c r="F11" s="19">
        <f t="shared" si="3"/>
        <v>1.1366072530103193</v>
      </c>
      <c r="G11" s="33">
        <f t="shared" si="4"/>
        <v>0</v>
      </c>
      <c r="H11" s="54"/>
    </row>
    <row r="12" spans="1:20" s="16" customFormat="1">
      <c r="A12" s="23">
        <v>3800</v>
      </c>
      <c r="B12" s="29">
        <f t="shared" si="5"/>
        <v>27.169520635054397</v>
      </c>
      <c r="C12" s="43">
        <f t="shared" si="0"/>
        <v>27.169520635054397</v>
      </c>
      <c r="D12" s="44">
        <f t="shared" si="1"/>
        <v>0</v>
      </c>
      <c r="E12" s="29">
        <f t="shared" si="2"/>
        <v>1.2842834478732799</v>
      </c>
      <c r="F12" s="43">
        <f t="shared" si="3"/>
        <v>1.2842834478732799</v>
      </c>
      <c r="G12" s="45">
        <f t="shared" si="4"/>
        <v>0</v>
      </c>
      <c r="H12" s="50">
        <f>ROUND(A12*C12*100/(F12*136000),1)</f>
        <v>59.1</v>
      </c>
    </row>
    <row r="13" spans="1:20">
      <c r="A13" s="22">
        <f>A12+(A14-A12)/2</f>
        <v>4250</v>
      </c>
      <c r="B13" s="28">
        <f t="shared" si="5"/>
        <v>26.815450373471684</v>
      </c>
      <c r="C13" s="19">
        <f t="shared" si="0"/>
        <v>26.815450373471684</v>
      </c>
      <c r="D13" s="27">
        <f t="shared" si="1"/>
        <v>0</v>
      </c>
      <c r="E13" s="28">
        <f t="shared" si="2"/>
        <v>1.3503077927949216</v>
      </c>
      <c r="F13" s="19">
        <f t="shared" si="3"/>
        <v>1.3503077927949216</v>
      </c>
      <c r="G13" s="33">
        <f t="shared" si="4"/>
        <v>0</v>
      </c>
      <c r="H13" s="22">
        <f t="shared" ref="H13:H20" si="6">ROUND(A13*C13*100/(F13*136000),1)</f>
        <v>62.1</v>
      </c>
    </row>
    <row r="14" spans="1:20">
      <c r="A14" s="22">
        <f>A12+(A16-A12)/2</f>
        <v>4700</v>
      </c>
      <c r="B14" s="28">
        <f t="shared" si="5"/>
        <v>26.322293022256851</v>
      </c>
      <c r="C14" s="19">
        <f t="shared" si="0"/>
        <v>26.322293022256851</v>
      </c>
      <c r="D14" s="27">
        <f t="shared" si="1"/>
        <v>0</v>
      </c>
      <c r="E14" s="28">
        <f t="shared" si="2"/>
        <v>1.4119240394022201</v>
      </c>
      <c r="F14" s="19">
        <f t="shared" si="3"/>
        <v>1.4119240394022201</v>
      </c>
      <c r="G14" s="33">
        <f t="shared" si="4"/>
        <v>0</v>
      </c>
      <c r="H14" s="22">
        <f t="shared" si="6"/>
        <v>64.400000000000006</v>
      </c>
    </row>
    <row r="15" spans="1:20">
      <c r="A15" s="22">
        <f>A14+(A16-A14)/2</f>
        <v>5150</v>
      </c>
      <c r="B15" s="28">
        <f t="shared" si="5"/>
        <v>25.606816320808303</v>
      </c>
      <c r="C15" s="19">
        <f t="shared" si="0"/>
        <v>25.606816320808303</v>
      </c>
      <c r="D15" s="27">
        <f t="shared" si="1"/>
        <v>0</v>
      </c>
      <c r="E15" s="28">
        <f t="shared" si="2"/>
        <v>1.4673950686718058</v>
      </c>
      <c r="F15" s="19">
        <f t="shared" si="3"/>
        <v>1.4673950686718058</v>
      </c>
      <c r="G15" s="33">
        <f t="shared" si="4"/>
        <v>0</v>
      </c>
      <c r="H15" s="22">
        <f t="shared" si="6"/>
        <v>66.099999999999994</v>
      </c>
    </row>
    <row r="16" spans="1:20" s="16" customFormat="1">
      <c r="A16" s="23">
        <v>5600</v>
      </c>
      <c r="B16" s="29">
        <f t="shared" si="5"/>
        <v>24.576913576140797</v>
      </c>
      <c r="C16" s="43">
        <f t="shared" si="0"/>
        <v>24.576913576140797</v>
      </c>
      <c r="D16" s="44">
        <f t="shared" si="1"/>
        <v>0</v>
      </c>
      <c r="E16" s="29">
        <f t="shared" si="2"/>
        <v>1.5144027499289596</v>
      </c>
      <c r="F16" s="43">
        <f t="shared" si="3"/>
        <v>1.5144027499289596</v>
      </c>
      <c r="G16" s="45">
        <f t="shared" si="4"/>
        <v>0</v>
      </c>
      <c r="H16" s="51">
        <f t="shared" si="6"/>
        <v>66.8</v>
      </c>
    </row>
    <row r="17" spans="1:20">
      <c r="A17" s="22">
        <f>A16+(A18-A16)/2</f>
        <v>5925</v>
      </c>
      <c r="B17" s="28">
        <f t="shared" si="5"/>
        <v>23.580714774123035</v>
      </c>
      <c r="C17" s="19">
        <f t="shared" si="0"/>
        <v>23.580714774123035</v>
      </c>
      <c r="D17" s="27">
        <f t="shared" si="1"/>
        <v>0</v>
      </c>
      <c r="E17" s="28">
        <f t="shared" si="2"/>
        <v>1.541355434811166</v>
      </c>
      <c r="F17" s="19">
        <f t="shared" si="3"/>
        <v>1.541355434811166</v>
      </c>
      <c r="G17" s="33">
        <f t="shared" si="4"/>
        <v>0</v>
      </c>
      <c r="H17" s="22">
        <f t="shared" si="6"/>
        <v>66.7</v>
      </c>
    </row>
    <row r="18" spans="1:20">
      <c r="A18" s="22">
        <f>A16+(A20-A16)/2</f>
        <v>6250</v>
      </c>
      <c r="B18" s="28">
        <f t="shared" si="5"/>
        <v>22.326526412963865</v>
      </c>
      <c r="C18" s="19">
        <f t="shared" si="0"/>
        <v>22.326526412963865</v>
      </c>
      <c r="D18" s="27">
        <f t="shared" si="1"/>
        <v>0</v>
      </c>
      <c r="E18" s="28">
        <f t="shared" si="2"/>
        <v>1.5607579050292963</v>
      </c>
      <c r="F18" s="19">
        <f t="shared" si="3"/>
        <v>1.5607579050292963</v>
      </c>
      <c r="G18" s="33">
        <f t="shared" si="4"/>
        <v>0</v>
      </c>
      <c r="H18" s="22">
        <f t="shared" si="6"/>
        <v>65.7</v>
      </c>
    </row>
    <row r="19" spans="1:20">
      <c r="A19" s="22">
        <f>A18+(A20-A18)/2</f>
        <v>6575</v>
      </c>
      <c r="B19" s="28">
        <f t="shared" si="5"/>
        <v>20.770335591930515</v>
      </c>
      <c r="C19" s="19">
        <f t="shared" si="0"/>
        <v>20.770335591930515</v>
      </c>
      <c r="D19" s="27">
        <f t="shared" si="1"/>
        <v>0</v>
      </c>
      <c r="E19" s="28">
        <f t="shared" si="2"/>
        <v>1.5707531783705029</v>
      </c>
      <c r="F19" s="19">
        <f t="shared" si="3"/>
        <v>1.5707531783705029</v>
      </c>
      <c r="G19" s="33">
        <f t="shared" si="4"/>
        <v>0</v>
      </c>
      <c r="H19" s="22">
        <f t="shared" si="6"/>
        <v>63.9</v>
      </c>
    </row>
    <row r="20" spans="1:20" s="16" customFormat="1" ht="15" thickBot="1">
      <c r="A20" s="23">
        <v>6900</v>
      </c>
      <c r="B20" s="29">
        <f t="shared" si="5"/>
        <v>18.865345460842949</v>
      </c>
      <c r="C20" s="43">
        <f t="shared" si="0"/>
        <v>18.865345460842949</v>
      </c>
      <c r="D20" s="44">
        <f t="shared" si="1"/>
        <v>0</v>
      </c>
      <c r="E20" s="29">
        <f t="shared" si="2"/>
        <v>1.5690984414035396</v>
      </c>
      <c r="F20" s="43">
        <f t="shared" si="3"/>
        <v>1.5690984414035396</v>
      </c>
      <c r="G20" s="45">
        <f t="shared" si="4"/>
        <v>0</v>
      </c>
      <c r="H20" s="52">
        <f t="shared" si="6"/>
        <v>61</v>
      </c>
    </row>
    <row r="21" spans="1:20">
      <c r="A21" s="22">
        <f>A20+(A22-A20)/2</f>
        <v>7325</v>
      </c>
      <c r="B21" s="28">
        <f t="shared" si="5"/>
        <v>15.764921885554525</v>
      </c>
      <c r="C21" s="19">
        <f t="shared" si="0"/>
        <v>15.764921885554525</v>
      </c>
      <c r="D21" s="27">
        <f t="shared" si="1"/>
        <v>0</v>
      </c>
      <c r="E21" s="28">
        <f t="shared" si="2"/>
        <v>1.5448428401859227</v>
      </c>
      <c r="F21" s="19">
        <f t="shared" si="3"/>
        <v>1.5448428401859227</v>
      </c>
      <c r="G21" s="33">
        <f t="shared" si="4"/>
        <v>0</v>
      </c>
      <c r="H21" s="54"/>
    </row>
    <row r="22" spans="1:20">
      <c r="A22" s="22">
        <f>A20+(A24-A20)/2</f>
        <v>7750</v>
      </c>
      <c r="B22" s="28">
        <f t="shared" si="5"/>
        <v>11.864153659575198</v>
      </c>
      <c r="C22" s="19">
        <f t="shared" si="0"/>
        <v>11.864153659575198</v>
      </c>
      <c r="D22" s="27">
        <f t="shared" si="1"/>
        <v>0</v>
      </c>
      <c r="E22" s="28">
        <f t="shared" si="2"/>
        <v>1.4887935310019524</v>
      </c>
      <c r="F22" s="19">
        <f t="shared" si="3"/>
        <v>1.4887935310019524</v>
      </c>
      <c r="G22" s="33">
        <f t="shared" si="4"/>
        <v>0</v>
      </c>
      <c r="H22" s="54"/>
    </row>
    <row r="23" spans="1:20">
      <c r="A23" s="22">
        <f>A22+(A24-A22)/2</f>
        <v>8175</v>
      </c>
      <c r="B23" s="28">
        <f t="shared" si="5"/>
        <v>7.0354891025214217</v>
      </c>
      <c r="C23" s="19">
        <f t="shared" si="0"/>
        <v>7.0354891025214217</v>
      </c>
      <c r="D23" s="27">
        <f t="shared" si="1"/>
        <v>0</v>
      </c>
      <c r="E23" s="28">
        <f t="shared" si="2"/>
        <v>1.3921143138732814</v>
      </c>
      <c r="F23" s="19">
        <f t="shared" si="3"/>
        <v>1.3921143138732814</v>
      </c>
      <c r="G23" s="33">
        <f t="shared" si="4"/>
        <v>0</v>
      </c>
      <c r="H23" s="54"/>
    </row>
    <row r="24" spans="1:20" ht="15" thickBot="1">
      <c r="A24" s="24">
        <v>8600</v>
      </c>
      <c r="B24" s="30">
        <f t="shared" si="5"/>
        <v>1.1421898422608034</v>
      </c>
      <c r="C24" s="31">
        <f t="shared" si="0"/>
        <v>1.1421898422608034</v>
      </c>
      <c r="D24" s="32">
        <f t="shared" si="1"/>
        <v>0</v>
      </c>
      <c r="E24" s="30">
        <f t="shared" si="2"/>
        <v>1.2441961635929593</v>
      </c>
      <c r="F24" s="31">
        <f t="shared" si="3"/>
        <v>1.2441961635929593</v>
      </c>
      <c r="G24" s="34">
        <f t="shared" si="4"/>
        <v>0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SF5800</v>
      </c>
      <c r="C27" s="11" t="str">
        <f>C2</f>
        <v>400-5600</v>
      </c>
      <c r="D27" s="11">
        <f>A12</f>
        <v>3800</v>
      </c>
      <c r="E27" s="11">
        <f>A16</f>
        <v>5600</v>
      </c>
      <c r="F27" s="11">
        <f>A20</f>
        <v>6900</v>
      </c>
      <c r="G27" s="69">
        <f t="shared" ref="G27:L27" si="7">G3</f>
        <v>33.033000000000001</v>
      </c>
      <c r="H27" s="69">
        <f t="shared" si="7"/>
        <v>-3.4714300000000002E-3</v>
      </c>
      <c r="I27" s="69">
        <f t="shared" si="7"/>
        <v>7.0092499999999998E-7</v>
      </c>
      <c r="J27" s="69">
        <f t="shared" si="7"/>
        <v>-2.9970100000000001E-11</v>
      </c>
      <c r="K27" s="69">
        <f t="shared" si="7"/>
        <v>-4.8332999999999999E-15</v>
      </c>
      <c r="L27" s="69">
        <f t="shared" si="7"/>
        <v>-1.78045E-19</v>
      </c>
      <c r="M27" s="69">
        <f t="shared" ref="M27:R27" si="8">N3</f>
        <v>0.80160900000000002</v>
      </c>
      <c r="N27" s="69">
        <f t="shared" si="8"/>
        <v>1.13309E-5</v>
      </c>
      <c r="O27" s="69">
        <f t="shared" si="8"/>
        <v>7.1371600000000004E-8</v>
      </c>
      <c r="P27" s="69">
        <f t="shared" si="8"/>
        <v>-1.6743100000000001E-11</v>
      </c>
      <c r="Q27" s="69">
        <f t="shared" si="8"/>
        <v>1.98885E-15</v>
      </c>
      <c r="R27" s="69">
        <f t="shared" si="8"/>
        <v>-1.0975400000000001E-19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"/>
  <sheetViews>
    <sheetView workbookViewId="0">
      <selection activeCell="W34" sqref="W34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V137"/>
  <sheetViews>
    <sheetView tabSelected="1" zoomScale="110" zoomScaleNormal="11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0" sqref="K20"/>
    </sheetView>
  </sheetViews>
  <sheetFormatPr defaultRowHeight="14.4"/>
  <cols>
    <col min="1" max="1" width="8.88671875" style="221"/>
    <col min="2" max="2" width="12.44140625" style="221" bestFit="1" customWidth="1"/>
    <col min="3" max="3" width="8.88671875" style="221"/>
    <col min="4" max="4" width="11.6640625" style="221" bestFit="1" customWidth="1"/>
    <col min="5" max="5" width="12.88671875" style="221" bestFit="1" customWidth="1"/>
    <col min="6" max="6" width="10.6640625" style="221" customWidth="1"/>
    <col min="7" max="8" width="8.88671875" style="221" customWidth="1"/>
    <col min="9" max="9" width="13.109375" style="221" customWidth="1"/>
    <col min="10" max="20" width="13.44140625" style="221" customWidth="1"/>
    <col min="21" max="22" width="14.21875" style="221" customWidth="1"/>
    <col min="23" max="23" width="13.21875" style="221" customWidth="1"/>
    <col min="24" max="24" width="13.109375" style="221" customWidth="1"/>
    <col min="25" max="26" width="13.21875" style="221" customWidth="1"/>
    <col min="27" max="27" width="13" style="221" customWidth="1"/>
    <col min="28" max="28" width="12.88671875" style="221" customWidth="1"/>
    <col min="29" max="29" width="13" style="221" customWidth="1"/>
    <col min="30" max="30" width="12.88671875" style="221" customWidth="1"/>
    <col min="31" max="31" width="13.109375" style="221" customWidth="1"/>
    <col min="32" max="32" width="13.33203125" style="221" customWidth="1"/>
    <col min="33" max="33" width="13.21875" style="221" customWidth="1"/>
    <col min="34" max="35" width="13.33203125" style="221" customWidth="1"/>
    <col min="36" max="36" width="13.21875" style="221" customWidth="1"/>
    <col min="37" max="37" width="12.77734375" style="221" customWidth="1"/>
    <col min="38" max="41" width="13.33203125" style="221" customWidth="1"/>
    <col min="42" max="43" width="13.21875" style="221" customWidth="1"/>
    <col min="44" max="44" width="13" style="221" customWidth="1"/>
    <col min="45" max="45" width="13.33203125" style="221" customWidth="1"/>
    <col min="46" max="46" width="13.109375" style="221" customWidth="1"/>
    <col min="47" max="48" width="13.5546875" style="221" customWidth="1"/>
    <col min="49" max="49" width="12.88671875" style="221" customWidth="1"/>
    <col min="50" max="50" width="15" style="221" customWidth="1"/>
    <col min="51" max="51" width="10.44140625" style="221" customWidth="1"/>
    <col min="52" max="52" width="11.33203125" style="620" customWidth="1"/>
    <col min="53" max="54" width="12.6640625" style="221" customWidth="1"/>
    <col min="55" max="56" width="12.88671875" style="221" customWidth="1"/>
    <col min="57" max="57" width="15" style="221" customWidth="1"/>
    <col min="58" max="58" width="12.88671875" style="221" customWidth="1"/>
    <col min="59" max="59" width="13.33203125" style="221" bestFit="1" customWidth="1"/>
    <col min="60" max="60" width="14.109375" style="221" bestFit="1" customWidth="1"/>
    <col min="61" max="61" width="12.6640625" style="221" bestFit="1" customWidth="1"/>
    <col min="62" max="62" width="9" style="221" customWidth="1"/>
    <col min="63" max="63" width="11.21875" style="221" customWidth="1"/>
    <col min="64" max="64" width="8.88671875" style="221" customWidth="1"/>
    <col min="65" max="65" width="11.5546875" style="221" customWidth="1"/>
    <col min="66" max="66" width="11.21875" style="221" customWidth="1"/>
    <col min="67" max="67" width="8.88671875" style="221" customWidth="1"/>
    <col min="68" max="68" width="11.5546875" style="221" customWidth="1"/>
    <col min="69" max="69" width="11.21875" style="221" customWidth="1"/>
    <col min="70" max="70" width="8.88671875" style="221" customWidth="1"/>
    <col min="71" max="71" width="11.5546875" style="221" customWidth="1"/>
    <col min="72" max="72" width="11.21875" style="221" customWidth="1"/>
    <col min="73" max="73" width="12.6640625" style="221" customWidth="1"/>
    <col min="74" max="74" width="13.21875" style="221" bestFit="1" customWidth="1"/>
    <col min="75" max="75" width="12.88671875" style="221" customWidth="1"/>
    <col min="76" max="76" width="12.21875" style="221" customWidth="1"/>
    <col min="77" max="77" width="12.88671875" style="221" customWidth="1"/>
    <col min="78" max="80" width="12.21875" style="221" customWidth="1"/>
    <col min="81" max="81" width="12.88671875" style="221" customWidth="1"/>
    <col min="82" max="82" width="12.21875" style="221" customWidth="1"/>
    <col min="83" max="83" width="12.88671875" style="221" customWidth="1"/>
    <col min="84" max="84" width="12.21875" style="221" customWidth="1"/>
    <col min="85" max="85" width="12.88671875" style="221" bestFit="1" customWidth="1"/>
    <col min="86" max="86" width="13.109375" style="221" bestFit="1" customWidth="1"/>
    <col min="87" max="87" width="12.44140625" style="221" bestFit="1" customWidth="1"/>
    <col min="88" max="88" width="13.109375" style="221" bestFit="1" customWidth="1"/>
    <col min="89" max="89" width="12.44140625" style="221" bestFit="1" customWidth="1"/>
    <col min="90" max="90" width="12.88671875" style="221" bestFit="1" customWidth="1"/>
    <col min="91" max="91" width="12.6640625" style="221" customWidth="1"/>
    <col min="92" max="92" width="12.44140625" style="221" customWidth="1"/>
    <col min="93" max="93" width="14.33203125" style="221" customWidth="1"/>
    <col min="94" max="94" width="9.88671875" style="221" customWidth="1"/>
    <col min="95" max="95" width="10.44140625" style="221" customWidth="1"/>
    <col min="96" max="96" width="9.5546875" style="221" customWidth="1"/>
    <col min="97" max="97" width="9.33203125" style="221" customWidth="1"/>
    <col min="98" max="98" width="11.21875" style="221" customWidth="1"/>
    <col min="99" max="100" width="8.88671875" style="221" customWidth="1"/>
    <col min="101" max="101" width="10.44140625" style="221" customWidth="1"/>
    <col min="102" max="105" width="8.88671875" style="221" customWidth="1"/>
    <col min="106" max="106" width="13.77734375" style="221" customWidth="1"/>
    <col min="107" max="107" width="9.88671875" style="221" customWidth="1"/>
    <col min="108" max="108" width="14.21875" style="221" customWidth="1"/>
    <col min="109" max="16384" width="8.88671875" style="221"/>
  </cols>
  <sheetData>
    <row r="1" spans="1:125" ht="15" thickBot="1">
      <c r="C1" s="771" t="s">
        <v>156</v>
      </c>
      <c r="D1" s="772"/>
      <c r="U1" s="773" t="s">
        <v>199</v>
      </c>
      <c r="V1" s="774"/>
      <c r="W1" s="774"/>
      <c r="X1" s="774"/>
      <c r="Y1" s="774"/>
      <c r="Z1" s="775"/>
      <c r="AA1" s="779" t="s">
        <v>200</v>
      </c>
      <c r="AB1" s="780"/>
      <c r="AC1" s="780"/>
      <c r="AD1" s="781"/>
      <c r="AE1" s="763" t="s">
        <v>237</v>
      </c>
      <c r="AF1" s="764"/>
      <c r="AG1" s="764"/>
      <c r="AH1" s="764"/>
      <c r="AI1" s="764"/>
      <c r="AJ1" s="765"/>
      <c r="AK1" s="763" t="s">
        <v>238</v>
      </c>
      <c r="AL1" s="764"/>
      <c r="AM1" s="764"/>
      <c r="AN1" s="764"/>
      <c r="AO1" s="764"/>
      <c r="AP1" s="765"/>
      <c r="AQ1" s="763" t="s">
        <v>239</v>
      </c>
      <c r="AR1" s="764"/>
      <c r="AS1" s="764"/>
      <c r="AT1" s="764"/>
      <c r="AU1" s="764"/>
      <c r="AV1" s="764"/>
      <c r="AW1" s="757" t="s">
        <v>263</v>
      </c>
      <c r="AX1" s="758"/>
      <c r="AY1" s="759"/>
      <c r="AZ1" s="760" t="s">
        <v>267</v>
      </c>
      <c r="BA1" s="761"/>
      <c r="BB1" s="762"/>
      <c r="BC1" s="757" t="s">
        <v>268</v>
      </c>
      <c r="BD1" s="758"/>
      <c r="BE1" s="758"/>
      <c r="BF1" s="759"/>
      <c r="BG1" s="754" t="s">
        <v>365</v>
      </c>
      <c r="BH1" s="755"/>
      <c r="BI1" s="755"/>
      <c r="BJ1" s="755"/>
      <c r="BK1" s="755"/>
      <c r="BL1" s="755"/>
      <c r="BM1" s="755"/>
      <c r="BN1" s="755"/>
      <c r="BO1" s="755"/>
      <c r="BP1" s="755"/>
      <c r="BQ1" s="755"/>
      <c r="BR1" s="755"/>
      <c r="BS1" s="755"/>
      <c r="BT1" s="755"/>
      <c r="BU1" s="755"/>
      <c r="BV1" s="755"/>
      <c r="BW1" s="755"/>
      <c r="BX1" s="755"/>
      <c r="BY1" s="755"/>
      <c r="BZ1" s="755"/>
      <c r="CA1" s="755"/>
      <c r="CB1" s="755"/>
      <c r="CC1" s="755"/>
      <c r="CD1" s="755"/>
      <c r="CE1" s="755"/>
      <c r="CF1" s="755"/>
      <c r="CG1" s="755"/>
      <c r="CH1" s="755"/>
      <c r="CI1" s="755"/>
      <c r="CJ1" s="755"/>
      <c r="CK1" s="755"/>
      <c r="CL1" s="755"/>
      <c r="CM1" s="755"/>
      <c r="CN1" s="755"/>
      <c r="CO1" s="755"/>
      <c r="CP1" s="755"/>
      <c r="CQ1" s="755"/>
      <c r="CR1" s="755"/>
      <c r="CS1" s="755"/>
      <c r="CT1" s="755"/>
      <c r="CU1" s="755"/>
      <c r="CV1" s="755"/>
      <c r="CW1" s="755"/>
      <c r="CX1" s="755"/>
      <c r="CY1" s="755"/>
      <c r="CZ1" s="755"/>
      <c r="DA1" s="755"/>
      <c r="DB1" s="755"/>
      <c r="DC1" s="755"/>
      <c r="DD1" s="756"/>
      <c r="DE1" s="222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4"/>
    </row>
    <row r="2" spans="1:125" s="250" customFormat="1" ht="15" thickBot="1">
      <c r="A2" s="225"/>
      <c r="B2" s="226" t="s">
        <v>29</v>
      </c>
      <c r="C2" s="227" t="s">
        <v>157</v>
      </c>
      <c r="D2" s="228" t="s">
        <v>158</v>
      </c>
      <c r="E2" s="229" t="s">
        <v>30</v>
      </c>
      <c r="F2" s="230" t="s">
        <v>61</v>
      </c>
      <c r="G2" s="230" t="s">
        <v>62</v>
      </c>
      <c r="H2" s="230" t="s">
        <v>63</v>
      </c>
      <c r="I2" s="230" t="s">
        <v>47</v>
      </c>
      <c r="J2" s="230" t="s">
        <v>49</v>
      </c>
      <c r="K2" s="230" t="s">
        <v>48</v>
      </c>
      <c r="L2" s="230" t="s">
        <v>50</v>
      </c>
      <c r="M2" s="230" t="s">
        <v>51</v>
      </c>
      <c r="N2" s="230" t="s">
        <v>52</v>
      </c>
      <c r="O2" s="230" t="s">
        <v>54</v>
      </c>
      <c r="P2" s="230" t="s">
        <v>55</v>
      </c>
      <c r="Q2" s="230" t="s">
        <v>56</v>
      </c>
      <c r="R2" s="230" t="s">
        <v>57</v>
      </c>
      <c r="S2" s="230" t="s">
        <v>58</v>
      </c>
      <c r="T2" s="226" t="s">
        <v>59</v>
      </c>
      <c r="U2" s="231" t="s">
        <v>201</v>
      </c>
      <c r="V2" s="232" t="s">
        <v>202</v>
      </c>
      <c r="W2" s="232" t="s">
        <v>203</v>
      </c>
      <c r="X2" s="232" t="s">
        <v>204</v>
      </c>
      <c r="Y2" s="232" t="s">
        <v>205</v>
      </c>
      <c r="Z2" s="233" t="s">
        <v>206</v>
      </c>
      <c r="AA2" s="234" t="s">
        <v>207</v>
      </c>
      <c r="AB2" s="235" t="s">
        <v>208</v>
      </c>
      <c r="AC2" s="235" t="s">
        <v>209</v>
      </c>
      <c r="AD2" s="236" t="s">
        <v>210</v>
      </c>
      <c r="AE2" s="237" t="s">
        <v>240</v>
      </c>
      <c r="AF2" s="238" t="s">
        <v>241</v>
      </c>
      <c r="AG2" s="238" t="s">
        <v>242</v>
      </c>
      <c r="AH2" s="238" t="s">
        <v>243</v>
      </c>
      <c r="AI2" s="238" t="s">
        <v>244</v>
      </c>
      <c r="AJ2" s="239" t="s">
        <v>245</v>
      </c>
      <c r="AK2" s="237" t="s">
        <v>246</v>
      </c>
      <c r="AL2" s="238" t="s">
        <v>247</v>
      </c>
      <c r="AM2" s="240" t="s">
        <v>248</v>
      </c>
      <c r="AN2" s="238" t="s">
        <v>249</v>
      </c>
      <c r="AO2" s="238" t="s">
        <v>250</v>
      </c>
      <c r="AP2" s="239" t="s">
        <v>251</v>
      </c>
      <c r="AQ2" s="237" t="s">
        <v>252</v>
      </c>
      <c r="AR2" s="238" t="s">
        <v>253</v>
      </c>
      <c r="AS2" s="238" t="s">
        <v>254</v>
      </c>
      <c r="AT2" s="238" t="s">
        <v>255</v>
      </c>
      <c r="AU2" s="238" t="s">
        <v>256</v>
      </c>
      <c r="AV2" s="239" t="s">
        <v>257</v>
      </c>
      <c r="AW2" s="241" t="s">
        <v>258</v>
      </c>
      <c r="AX2" s="242" t="s">
        <v>259</v>
      </c>
      <c r="AY2" s="243" t="s">
        <v>260</v>
      </c>
      <c r="AZ2" s="244" t="s">
        <v>264</v>
      </c>
      <c r="BA2" s="245" t="s">
        <v>265</v>
      </c>
      <c r="BB2" s="246" t="s">
        <v>266</v>
      </c>
      <c r="BC2" s="241" t="s">
        <v>269</v>
      </c>
      <c r="BD2" s="242" t="s">
        <v>270</v>
      </c>
      <c r="BE2" s="242" t="s">
        <v>271</v>
      </c>
      <c r="BF2" s="243" t="s">
        <v>272</v>
      </c>
      <c r="BG2" s="247" t="s">
        <v>319</v>
      </c>
      <c r="BH2" s="248" t="s">
        <v>321</v>
      </c>
      <c r="BI2" s="248" t="s">
        <v>323</v>
      </c>
      <c r="BJ2" s="248" t="s">
        <v>324</v>
      </c>
      <c r="BK2" s="248" t="s">
        <v>325</v>
      </c>
      <c r="BL2" s="248" t="s">
        <v>326</v>
      </c>
      <c r="BM2" s="248" t="s">
        <v>327</v>
      </c>
      <c r="BN2" s="248" t="s">
        <v>328</v>
      </c>
      <c r="BO2" s="248" t="s">
        <v>329</v>
      </c>
      <c r="BP2" s="248" t="s">
        <v>330</v>
      </c>
      <c r="BQ2" s="248" t="s">
        <v>331</v>
      </c>
      <c r="BR2" s="248" t="s">
        <v>332</v>
      </c>
      <c r="BS2" s="248" t="s">
        <v>333</v>
      </c>
      <c r="BT2" s="248" t="s">
        <v>334</v>
      </c>
      <c r="BU2" s="248" t="s">
        <v>335</v>
      </c>
      <c r="BV2" s="248" t="s">
        <v>336</v>
      </c>
      <c r="BW2" s="248" t="s">
        <v>337</v>
      </c>
      <c r="BX2" s="248" t="s">
        <v>338</v>
      </c>
      <c r="BY2" s="248" t="s">
        <v>339</v>
      </c>
      <c r="BZ2" s="248" t="s">
        <v>340</v>
      </c>
      <c r="CA2" s="248" t="s">
        <v>341</v>
      </c>
      <c r="CB2" s="248" t="s">
        <v>342</v>
      </c>
      <c r="CC2" s="248" t="s">
        <v>343</v>
      </c>
      <c r="CD2" s="248" t="s">
        <v>344</v>
      </c>
      <c r="CE2" s="248" t="s">
        <v>345</v>
      </c>
      <c r="CF2" s="248" t="s">
        <v>346</v>
      </c>
      <c r="CG2" s="248" t="s">
        <v>201</v>
      </c>
      <c r="CH2" s="248" t="s">
        <v>202</v>
      </c>
      <c r="CI2" s="248" t="s">
        <v>203</v>
      </c>
      <c r="CJ2" s="248" t="s">
        <v>204</v>
      </c>
      <c r="CK2" s="248" t="s">
        <v>205</v>
      </c>
      <c r="CL2" s="248" t="s">
        <v>206</v>
      </c>
      <c r="CM2" s="248" t="s">
        <v>347</v>
      </c>
      <c r="CN2" s="248" t="s">
        <v>348</v>
      </c>
      <c r="CO2" s="248" t="s">
        <v>349</v>
      </c>
      <c r="CP2" s="248" t="s">
        <v>350</v>
      </c>
      <c r="CQ2" s="248" t="s">
        <v>351</v>
      </c>
      <c r="CR2" s="248" t="s">
        <v>352</v>
      </c>
      <c r="CS2" s="248" t="s">
        <v>353</v>
      </c>
      <c r="CT2" s="248" t="s">
        <v>354</v>
      </c>
      <c r="CU2" s="248" t="s">
        <v>355</v>
      </c>
      <c r="CV2" s="248" t="s">
        <v>356</v>
      </c>
      <c r="CW2" s="248" t="s">
        <v>357</v>
      </c>
      <c r="CX2" s="248" t="s">
        <v>358</v>
      </c>
      <c r="CY2" s="248" t="s">
        <v>359</v>
      </c>
      <c r="CZ2" s="248" t="s">
        <v>360</v>
      </c>
      <c r="DA2" s="248" t="s">
        <v>361</v>
      </c>
      <c r="DB2" s="248" t="s">
        <v>362</v>
      </c>
      <c r="DC2" s="248" t="s">
        <v>363</v>
      </c>
      <c r="DD2" s="249" t="s">
        <v>364</v>
      </c>
      <c r="DE2" s="785" t="s">
        <v>366</v>
      </c>
      <c r="DF2" s="786"/>
      <c r="DG2" s="786"/>
      <c r="DH2" s="786"/>
      <c r="DI2" s="786"/>
      <c r="DJ2" s="786"/>
      <c r="DK2" s="786"/>
      <c r="DL2" s="786"/>
      <c r="DM2" s="786"/>
      <c r="DN2" s="786"/>
      <c r="DO2" s="786"/>
      <c r="DP2" s="786"/>
      <c r="DQ2" s="786"/>
      <c r="DR2" s="786"/>
      <c r="DS2" s="786"/>
      <c r="DT2" s="786"/>
      <c r="DU2" s="787"/>
    </row>
    <row r="3" spans="1:125" s="250" customFormat="1" ht="15" thickBot="1">
      <c r="A3" s="251" t="s">
        <v>0</v>
      </c>
      <c r="B3" s="811" t="s">
        <v>1</v>
      </c>
      <c r="C3" s="812"/>
      <c r="D3" s="812"/>
      <c r="E3" s="810"/>
      <c r="F3" s="252"/>
      <c r="G3" s="252"/>
      <c r="H3" s="252"/>
      <c r="I3" s="252">
        <v>0</v>
      </c>
      <c r="J3" s="252">
        <v>1</v>
      </c>
      <c r="K3" s="252">
        <v>2</v>
      </c>
      <c r="L3" s="252">
        <v>3</v>
      </c>
      <c r="M3" s="252">
        <v>4</v>
      </c>
      <c r="N3" s="252">
        <v>5</v>
      </c>
      <c r="O3" s="252">
        <v>0</v>
      </c>
      <c r="P3" s="252">
        <v>1</v>
      </c>
      <c r="Q3" s="252">
        <v>2</v>
      </c>
      <c r="R3" s="252">
        <v>3</v>
      </c>
      <c r="S3" s="252">
        <v>4</v>
      </c>
      <c r="T3" s="253">
        <v>5</v>
      </c>
      <c r="U3" s="254">
        <v>0</v>
      </c>
      <c r="V3" s="255">
        <v>0</v>
      </c>
      <c r="W3" s="255">
        <v>0</v>
      </c>
      <c r="X3" s="255">
        <v>0</v>
      </c>
      <c r="Y3" s="255">
        <v>0</v>
      </c>
      <c r="Z3" s="256">
        <v>0</v>
      </c>
      <c r="AA3" s="254">
        <v>0</v>
      </c>
      <c r="AB3" s="255">
        <v>0</v>
      </c>
      <c r="AC3" s="255">
        <v>0</v>
      </c>
      <c r="AD3" s="256">
        <v>0</v>
      </c>
      <c r="AE3" s="254">
        <v>0</v>
      </c>
      <c r="AF3" s="255">
        <v>0</v>
      </c>
      <c r="AG3" s="255">
        <v>0</v>
      </c>
      <c r="AH3" s="255">
        <v>0</v>
      </c>
      <c r="AI3" s="255">
        <v>0</v>
      </c>
      <c r="AJ3" s="256">
        <v>0</v>
      </c>
      <c r="AK3" s="254">
        <v>0</v>
      </c>
      <c r="AL3" s="255">
        <v>0</v>
      </c>
      <c r="AM3" s="255">
        <v>0</v>
      </c>
      <c r="AN3" s="255">
        <v>0</v>
      </c>
      <c r="AO3" s="255">
        <v>0</v>
      </c>
      <c r="AP3" s="256">
        <v>0</v>
      </c>
      <c r="AQ3" s="254">
        <v>0</v>
      </c>
      <c r="AR3" s="255">
        <v>0</v>
      </c>
      <c r="AS3" s="255">
        <v>0</v>
      </c>
      <c r="AT3" s="255">
        <v>0</v>
      </c>
      <c r="AU3" s="255">
        <v>0</v>
      </c>
      <c r="AV3" s="256">
        <v>0</v>
      </c>
      <c r="AW3" s="257" t="s">
        <v>261</v>
      </c>
      <c r="AX3" s="258" t="s">
        <v>262</v>
      </c>
      <c r="AY3" s="259" t="s">
        <v>262</v>
      </c>
      <c r="AZ3" s="257" t="s">
        <v>261</v>
      </c>
      <c r="BA3" s="258" t="s">
        <v>68</v>
      </c>
      <c r="BB3" s="259" t="s">
        <v>68</v>
      </c>
      <c r="BC3" s="257"/>
      <c r="BD3" s="258"/>
      <c r="BE3" s="258"/>
      <c r="BF3" s="259" t="s">
        <v>273</v>
      </c>
      <c r="BG3" s="260"/>
      <c r="BH3" s="261"/>
      <c r="BI3" s="261"/>
      <c r="BJ3" s="261"/>
      <c r="BK3" s="261"/>
      <c r="BL3" s="261"/>
      <c r="BM3" s="261"/>
      <c r="BN3" s="261"/>
      <c r="BO3" s="261"/>
      <c r="BP3" s="261"/>
      <c r="BQ3" s="261"/>
      <c r="BR3" s="261"/>
      <c r="BS3" s="261"/>
      <c r="BT3" s="261"/>
      <c r="BU3" s="261"/>
      <c r="BV3" s="261"/>
      <c r="BW3" s="261"/>
      <c r="BX3" s="261"/>
      <c r="BY3" s="261"/>
      <c r="BZ3" s="261"/>
      <c r="CA3" s="261"/>
      <c r="CB3" s="261"/>
      <c r="CC3" s="261"/>
      <c r="CD3" s="261"/>
      <c r="CE3" s="261"/>
      <c r="CF3" s="261"/>
      <c r="CG3" s="261"/>
      <c r="CH3" s="261"/>
      <c r="CI3" s="261"/>
      <c r="CJ3" s="261"/>
      <c r="CK3" s="261"/>
      <c r="CL3" s="261"/>
      <c r="CM3" s="261"/>
      <c r="CN3" s="261"/>
      <c r="CO3" s="261"/>
      <c r="CP3" s="261"/>
      <c r="CQ3" s="261"/>
      <c r="CR3" s="261"/>
      <c r="CS3" s="261"/>
      <c r="CT3" s="261"/>
      <c r="CU3" s="261"/>
      <c r="CV3" s="261"/>
      <c r="CW3" s="261"/>
      <c r="CX3" s="261"/>
      <c r="CY3" s="261"/>
      <c r="CZ3" s="261"/>
      <c r="DA3" s="261"/>
      <c r="DB3" s="261"/>
      <c r="DC3" s="261"/>
      <c r="DD3" s="262"/>
      <c r="DE3" s="263"/>
      <c r="DF3" s="264"/>
      <c r="DG3" s="264"/>
      <c r="DH3" s="264"/>
      <c r="DI3" s="264"/>
      <c r="DJ3" s="264"/>
      <c r="DK3" s="264"/>
      <c r="DL3" s="264"/>
      <c r="DM3" s="264"/>
      <c r="DN3" s="264"/>
      <c r="DO3" s="264"/>
      <c r="DP3" s="264"/>
      <c r="DQ3" s="264"/>
      <c r="DR3" s="264"/>
      <c r="DS3" s="264"/>
      <c r="DT3" s="264"/>
      <c r="DU3" s="265"/>
    </row>
    <row r="4" spans="1:125">
      <c r="A4" s="266">
        <v>338</v>
      </c>
      <c r="B4" s="267" t="s">
        <v>111</v>
      </c>
      <c r="C4" s="268" t="s">
        <v>159</v>
      </c>
      <c r="D4" s="269" t="s">
        <v>160</v>
      </c>
      <c r="E4" s="270" t="s">
        <v>135</v>
      </c>
      <c r="F4" s="271">
        <v>340</v>
      </c>
      <c r="G4" s="272">
        <v>550</v>
      </c>
      <c r="H4" s="272">
        <v>700</v>
      </c>
      <c r="I4" s="273">
        <v>22.656300000000002</v>
      </c>
      <c r="J4" s="273">
        <v>2.2123299999999999E-2</v>
      </c>
      <c r="K4" s="273">
        <v>-1.81857E-4</v>
      </c>
      <c r="L4" s="273">
        <v>4.9896700000000005E-7</v>
      </c>
      <c r="M4" s="273">
        <v>-6.6674499999999996E-10</v>
      </c>
      <c r="N4" s="273">
        <v>2.9890200000000001E-13</v>
      </c>
      <c r="O4" s="273">
        <v>0.12247</v>
      </c>
      <c r="P4" s="273">
        <v>2.6823299999999999E-4</v>
      </c>
      <c r="Q4" s="273">
        <v>-3.0176799999999998E-6</v>
      </c>
      <c r="R4" s="273">
        <v>1.10001E-8</v>
      </c>
      <c r="S4" s="273">
        <v>-1.54386E-11</v>
      </c>
      <c r="T4" s="274">
        <v>7.2907500000000004E-15</v>
      </c>
      <c r="U4" s="275">
        <v>2.948108</v>
      </c>
      <c r="V4" s="276">
        <v>7.0403060000000001E-4</v>
      </c>
      <c r="W4" s="276">
        <v>-1.155138E-5</v>
      </c>
      <c r="X4" s="276">
        <v>2.6674600000000001E-8</v>
      </c>
      <c r="Y4" s="276">
        <v>-3.1184500000000002E-11</v>
      </c>
      <c r="Z4" s="277">
        <v>1.148936E-14</v>
      </c>
      <c r="AA4" s="278">
        <v>10</v>
      </c>
      <c r="AB4" s="279">
        <v>0</v>
      </c>
      <c r="AC4" s="279">
        <v>0</v>
      </c>
      <c r="AD4" s="280">
        <v>0</v>
      </c>
      <c r="AE4" s="281">
        <v>0.99288430000000005</v>
      </c>
      <c r="AF4" s="282">
        <v>-3.123907E-3</v>
      </c>
      <c r="AG4" s="282">
        <v>1.8142229999999999E-6</v>
      </c>
      <c r="AH4" s="282">
        <v>5.5367330000000001E-8</v>
      </c>
      <c r="AI4" s="282">
        <v>-1.635621E-10</v>
      </c>
      <c r="AJ4" s="283">
        <v>0</v>
      </c>
      <c r="AK4" s="281">
        <v>0.96246010000000004</v>
      </c>
      <c r="AL4" s="282">
        <v>-2.4443799999999999E-3</v>
      </c>
      <c r="AM4" s="282">
        <v>8.8766950000000006E-6</v>
      </c>
      <c r="AN4" s="282">
        <v>-6.2110420000000003E-9</v>
      </c>
      <c r="AO4" s="282">
        <v>-3.3433499999999999E-11</v>
      </c>
      <c r="AP4" s="283">
        <v>0</v>
      </c>
      <c r="AQ4" s="281">
        <v>1.0131239999999999</v>
      </c>
      <c r="AR4" s="282">
        <v>7.8818229999999996E-3</v>
      </c>
      <c r="AS4" s="282">
        <v>-4.5104690000000001E-5</v>
      </c>
      <c r="AT4" s="282">
        <v>1.9806169999999999E-7</v>
      </c>
      <c r="AU4" s="282">
        <v>7.6241469999999995E-11</v>
      </c>
      <c r="AV4" s="283">
        <v>0</v>
      </c>
      <c r="AW4" s="284">
        <v>3.38</v>
      </c>
      <c r="AX4" s="285">
        <v>5000</v>
      </c>
      <c r="AY4" s="286"/>
      <c r="AZ4" s="287">
        <v>0.625</v>
      </c>
      <c r="BA4" s="272">
        <v>94</v>
      </c>
      <c r="BB4" s="288">
        <v>150</v>
      </c>
      <c r="BC4" s="289">
        <v>17</v>
      </c>
      <c r="BD4" s="290">
        <v>286</v>
      </c>
      <c r="BE4" s="290">
        <v>1</v>
      </c>
      <c r="BF4" s="291">
        <f t="shared" ref="BF4:BF66" si="0">U4</f>
        <v>2.948108</v>
      </c>
      <c r="BG4" s="271" t="s">
        <v>320</v>
      </c>
      <c r="BH4" s="272" t="str">
        <f>CONCATENATE(E4)</f>
        <v>338-550</v>
      </c>
      <c r="BI4" s="292">
        <v>100</v>
      </c>
      <c r="BJ4" s="293">
        <f t="shared" ref="BJ4:BJ36" si="1">BU4</f>
        <v>22.656300000000002</v>
      </c>
      <c r="BK4" s="294">
        <f t="shared" ref="BK4:BK36" si="2">CA4</f>
        <v>0.12247</v>
      </c>
      <c r="BL4" s="295">
        <f t="shared" ref="BL4:BL36" si="3">0.8*BO4</f>
        <v>440</v>
      </c>
      <c r="BM4" s="294">
        <f t="shared" ref="BM4:BM36" si="4">BU4+BV4*BL4+BW4*BL4^2+BX4*BL4^3+BY4*BL4^4+BZ4*BL4^5</f>
        <v>19.626177971404807</v>
      </c>
      <c r="BN4" s="294">
        <f t="shared" ref="BN4:BN36" si="5">CA4+CB4*BL4+CC4*BL4^2+CD4*BL4^3+CE4*BL4^4+CF4*BL4^5</f>
        <v>0.13488493735680013</v>
      </c>
      <c r="BO4" s="295">
        <f t="shared" ref="BO4:BO36" si="6">G4</f>
        <v>550</v>
      </c>
      <c r="BP4" s="294">
        <f t="shared" ref="BP4:BP36" si="7">BU4+BV4*BO4+BW4*BO4^2+BX4*BO4^3+BY4*BO4^4+BZ4*BO4^5</f>
        <v>16.859943094375005</v>
      </c>
      <c r="BQ4" s="294">
        <f t="shared" ref="BQ4:BQ36" si="8">CA4+CB4*BO4+CC4*BO4^2+CD4*BO4^3+CE4*BO4^4+CF4*BO4^5</f>
        <v>0.14149525195312518</v>
      </c>
      <c r="BR4" s="295">
        <f t="shared" ref="BR4:BR36" si="9">1.2*BO4</f>
        <v>660</v>
      </c>
      <c r="BS4" s="294">
        <f t="shared" ref="BS4:BS36" si="10">BU4+BV4*BR4+BW4*BR4^2+BX4*BR4^3+BY4*BR4^4+BZ4*BR4^5</f>
        <v>12.41115305195521</v>
      </c>
      <c r="BT4" s="296">
        <f t="shared" ref="BT4:BT36" si="11">CA4+CB4*BR4+CC4*BR4^2+CD4*BR4^3+CE4*BR4^4+CF4*BR4^5</f>
        <v>0.13109790235120011</v>
      </c>
      <c r="BU4" s="297">
        <f>I4</f>
        <v>22.656300000000002</v>
      </c>
      <c r="BV4" s="298">
        <f t="shared" ref="BV4:CF4" si="12">J4</f>
        <v>2.2123299999999999E-2</v>
      </c>
      <c r="BW4" s="298">
        <f t="shared" si="12"/>
        <v>-1.81857E-4</v>
      </c>
      <c r="BX4" s="298">
        <f t="shared" si="12"/>
        <v>4.9896700000000005E-7</v>
      </c>
      <c r="BY4" s="298">
        <f t="shared" si="12"/>
        <v>-6.6674499999999996E-10</v>
      </c>
      <c r="BZ4" s="298">
        <f t="shared" si="12"/>
        <v>2.9890200000000001E-13</v>
      </c>
      <c r="CA4" s="298">
        <f t="shared" si="12"/>
        <v>0.12247</v>
      </c>
      <c r="CB4" s="298">
        <f t="shared" si="12"/>
        <v>2.6823299999999999E-4</v>
      </c>
      <c r="CC4" s="298">
        <f t="shared" si="12"/>
        <v>-3.0176799999999998E-6</v>
      </c>
      <c r="CD4" s="298">
        <f t="shared" si="12"/>
        <v>1.10001E-8</v>
      </c>
      <c r="CE4" s="298">
        <f t="shared" si="12"/>
        <v>-1.54386E-11</v>
      </c>
      <c r="CF4" s="298">
        <f t="shared" si="12"/>
        <v>7.2907500000000004E-15</v>
      </c>
      <c r="CG4" s="295">
        <v>0</v>
      </c>
      <c r="CH4" s="295">
        <v>0</v>
      </c>
      <c r="CI4" s="295">
        <v>0</v>
      </c>
      <c r="CJ4" s="295">
        <v>0</v>
      </c>
      <c r="CK4" s="295">
        <v>0</v>
      </c>
      <c r="CL4" s="299">
        <v>0</v>
      </c>
      <c r="CM4" s="300">
        <v>800</v>
      </c>
      <c r="CN4" s="295">
        <v>22</v>
      </c>
      <c r="CO4" s="295">
        <v>22</v>
      </c>
      <c r="CP4" s="295">
        <v>0.18</v>
      </c>
      <c r="CQ4" s="295">
        <v>40</v>
      </c>
      <c r="CR4" s="295">
        <v>100</v>
      </c>
      <c r="CS4" s="295">
        <v>2</v>
      </c>
      <c r="CT4" s="295">
        <v>2</v>
      </c>
      <c r="CU4" s="295">
        <v>0.02</v>
      </c>
      <c r="CV4" s="295">
        <v>10</v>
      </c>
      <c r="CW4" s="295">
        <v>1</v>
      </c>
      <c r="CX4" s="295">
        <v>1</v>
      </c>
      <c r="CY4" s="295">
        <v>1</v>
      </c>
      <c r="CZ4" s="295">
        <v>1</v>
      </c>
      <c r="DA4" s="295">
        <f>BL4</f>
        <v>440</v>
      </c>
      <c r="DB4" s="295">
        <v>5</v>
      </c>
      <c r="DC4" s="295">
        <f>BR4</f>
        <v>660</v>
      </c>
      <c r="DD4" s="299">
        <v>5</v>
      </c>
      <c r="DE4" s="300">
        <v>850</v>
      </c>
      <c r="DF4" s="295">
        <v>760</v>
      </c>
      <c r="DG4" s="295">
        <v>660</v>
      </c>
      <c r="DH4" s="295">
        <v>600</v>
      </c>
      <c r="DI4" s="295">
        <v>550</v>
      </c>
      <c r="DJ4" s="295">
        <v>500</v>
      </c>
      <c r="DK4" s="295">
        <v>440</v>
      </c>
      <c r="DL4" s="295">
        <v>310</v>
      </c>
      <c r="DM4" s="295">
        <v>180</v>
      </c>
      <c r="DN4" s="295">
        <v>0</v>
      </c>
      <c r="DO4" s="272"/>
      <c r="DP4" s="272"/>
      <c r="DQ4" s="272"/>
      <c r="DR4" s="272"/>
      <c r="DS4" s="272"/>
      <c r="DT4" s="272"/>
      <c r="DU4" s="288"/>
    </row>
    <row r="5" spans="1:125">
      <c r="A5" s="301">
        <v>338</v>
      </c>
      <c r="B5" s="267" t="s">
        <v>111</v>
      </c>
      <c r="C5" s="302" t="s">
        <v>159</v>
      </c>
      <c r="D5" s="303" t="s">
        <v>160</v>
      </c>
      <c r="E5" s="304" t="s">
        <v>211</v>
      </c>
      <c r="F5" s="305">
        <f>F4</f>
        <v>340</v>
      </c>
      <c r="G5" s="306">
        <f>G4</f>
        <v>550</v>
      </c>
      <c r="H5" s="306">
        <f>H4</f>
        <v>700</v>
      </c>
      <c r="I5" s="307">
        <v>22.656300000000002</v>
      </c>
      <c r="J5" s="307">
        <v>2.2123299999999999E-2</v>
      </c>
      <c r="K5" s="307">
        <v>-1.81857E-4</v>
      </c>
      <c r="L5" s="307">
        <v>4.9896700000000005E-7</v>
      </c>
      <c r="M5" s="307">
        <v>-6.6674499999999996E-10</v>
      </c>
      <c r="N5" s="307">
        <v>2.9890200000000001E-13</v>
      </c>
      <c r="O5" s="307">
        <v>0.12247</v>
      </c>
      <c r="P5" s="307">
        <v>2.6823299999999999E-4</v>
      </c>
      <c r="Q5" s="307">
        <v>-3.0176799999999998E-6</v>
      </c>
      <c r="R5" s="307">
        <v>1.10001E-8</v>
      </c>
      <c r="S5" s="307">
        <v>-1.54386E-11</v>
      </c>
      <c r="T5" s="308">
        <v>7.2907500000000004E-15</v>
      </c>
      <c r="U5" s="309">
        <v>24.729410000000001</v>
      </c>
      <c r="V5" s="310">
        <v>-1.9505620000000001E-2</v>
      </c>
      <c r="W5" s="310">
        <v>-4.6704129999999999E-6</v>
      </c>
      <c r="X5" s="310">
        <v>1.2268180000000001E-8</v>
      </c>
      <c r="Y5" s="310">
        <v>-1.7390790000000001E-11</v>
      </c>
      <c r="Z5" s="311">
        <v>-6.2217229999999999E-15</v>
      </c>
      <c r="AA5" s="312">
        <v>10</v>
      </c>
      <c r="AB5" s="313">
        <v>0</v>
      </c>
      <c r="AC5" s="313">
        <v>0</v>
      </c>
      <c r="AD5" s="314">
        <v>0</v>
      </c>
      <c r="AE5" s="315">
        <v>0.99288430000000005</v>
      </c>
      <c r="AF5" s="316">
        <v>-3.123907E-3</v>
      </c>
      <c r="AG5" s="316">
        <v>1.8142229999999999E-6</v>
      </c>
      <c r="AH5" s="316">
        <v>5.5367330000000001E-8</v>
      </c>
      <c r="AI5" s="316">
        <v>-1.635621E-10</v>
      </c>
      <c r="AJ5" s="317">
        <v>0</v>
      </c>
      <c r="AK5" s="315">
        <v>0.96246010000000004</v>
      </c>
      <c r="AL5" s="316">
        <v>-2.4443799999999999E-3</v>
      </c>
      <c r="AM5" s="316">
        <v>8.8766950000000006E-6</v>
      </c>
      <c r="AN5" s="316">
        <v>-6.2110420000000003E-9</v>
      </c>
      <c r="AO5" s="316">
        <v>-3.3433499999999999E-11</v>
      </c>
      <c r="AP5" s="317">
        <v>0</v>
      </c>
      <c r="AQ5" s="315">
        <v>1.0131239999999999</v>
      </c>
      <c r="AR5" s="316">
        <v>7.8818229999999996E-3</v>
      </c>
      <c r="AS5" s="316">
        <v>-4.5104690000000001E-5</v>
      </c>
      <c r="AT5" s="316">
        <v>1.9806169999999999E-7</v>
      </c>
      <c r="AU5" s="316">
        <v>7.6241469999999995E-11</v>
      </c>
      <c r="AV5" s="317">
        <v>0</v>
      </c>
      <c r="AW5" s="318">
        <v>3.38</v>
      </c>
      <c r="AX5" s="319">
        <v>5000</v>
      </c>
      <c r="AY5" s="320"/>
      <c r="AZ5" s="321">
        <v>0.625</v>
      </c>
      <c r="BA5" s="306">
        <v>94</v>
      </c>
      <c r="BB5" s="322">
        <v>150</v>
      </c>
      <c r="BC5" s="323">
        <v>16</v>
      </c>
      <c r="BD5" s="324">
        <v>285</v>
      </c>
      <c r="BE5" s="324">
        <v>1</v>
      </c>
      <c r="BF5" s="325">
        <f t="shared" si="0"/>
        <v>24.729410000000001</v>
      </c>
      <c r="BG5" s="305" t="s">
        <v>320</v>
      </c>
      <c r="BH5" s="306" t="str">
        <f t="shared" ref="BH5" si="13">CONCATENATE(E5)</f>
        <v>338-550C</v>
      </c>
      <c r="BI5" s="326">
        <v>100</v>
      </c>
      <c r="BJ5" s="327">
        <f t="shared" si="1"/>
        <v>22.656300000000002</v>
      </c>
      <c r="BK5" s="328">
        <f t="shared" si="2"/>
        <v>0.12247</v>
      </c>
      <c r="BL5" s="329">
        <f t="shared" si="3"/>
        <v>440</v>
      </c>
      <c r="BM5" s="328">
        <f t="shared" si="4"/>
        <v>19.626177971404807</v>
      </c>
      <c r="BN5" s="328">
        <f t="shared" si="5"/>
        <v>0.13488493735680013</v>
      </c>
      <c r="BO5" s="329">
        <f t="shared" si="6"/>
        <v>550</v>
      </c>
      <c r="BP5" s="328">
        <f t="shared" si="7"/>
        <v>16.859943094375005</v>
      </c>
      <c r="BQ5" s="328">
        <f t="shared" si="8"/>
        <v>0.14149525195312518</v>
      </c>
      <c r="BR5" s="329">
        <f t="shared" si="9"/>
        <v>660</v>
      </c>
      <c r="BS5" s="328">
        <f t="shared" si="10"/>
        <v>12.41115305195521</v>
      </c>
      <c r="BT5" s="330">
        <f t="shared" si="11"/>
        <v>0.13109790235120011</v>
      </c>
      <c r="BU5" s="331">
        <f t="shared" ref="BU5" si="14">I5</f>
        <v>22.656300000000002</v>
      </c>
      <c r="BV5" s="332">
        <f t="shared" ref="BV5" si="15">J5</f>
        <v>2.2123299999999999E-2</v>
      </c>
      <c r="BW5" s="332">
        <f t="shared" ref="BW5" si="16">K5</f>
        <v>-1.81857E-4</v>
      </c>
      <c r="BX5" s="332">
        <f t="shared" ref="BX5" si="17">L5</f>
        <v>4.9896700000000005E-7</v>
      </c>
      <c r="BY5" s="332">
        <f t="shared" ref="BY5" si="18">M5</f>
        <v>-6.6674499999999996E-10</v>
      </c>
      <c r="BZ5" s="332">
        <f t="shared" ref="BZ5" si="19">N5</f>
        <v>2.9890200000000001E-13</v>
      </c>
      <c r="CA5" s="332">
        <f t="shared" ref="CA5" si="20">O5</f>
        <v>0.12247</v>
      </c>
      <c r="CB5" s="332">
        <f t="shared" ref="CB5" si="21">P5</f>
        <v>2.6823299999999999E-4</v>
      </c>
      <c r="CC5" s="332">
        <f t="shared" ref="CC5" si="22">Q5</f>
        <v>-3.0176799999999998E-6</v>
      </c>
      <c r="CD5" s="332">
        <f t="shared" ref="CD5" si="23">R5</f>
        <v>1.10001E-8</v>
      </c>
      <c r="CE5" s="332">
        <f t="shared" ref="CE5" si="24">S5</f>
        <v>-1.54386E-11</v>
      </c>
      <c r="CF5" s="332">
        <f t="shared" ref="CF5" si="25">T5</f>
        <v>7.2907500000000004E-15</v>
      </c>
      <c r="CG5" s="329">
        <v>0</v>
      </c>
      <c r="CH5" s="329">
        <v>0</v>
      </c>
      <c r="CI5" s="329">
        <v>0</v>
      </c>
      <c r="CJ5" s="329">
        <v>0</v>
      </c>
      <c r="CK5" s="329">
        <v>0</v>
      </c>
      <c r="CL5" s="333">
        <v>0</v>
      </c>
      <c r="CM5" s="334">
        <v>800</v>
      </c>
      <c r="CN5" s="329">
        <v>22</v>
      </c>
      <c r="CO5" s="329">
        <v>22</v>
      </c>
      <c r="CP5" s="329">
        <v>0.18</v>
      </c>
      <c r="CQ5" s="329">
        <v>40</v>
      </c>
      <c r="CR5" s="329">
        <v>100</v>
      </c>
      <c r="CS5" s="329">
        <v>2</v>
      </c>
      <c r="CT5" s="329">
        <v>2</v>
      </c>
      <c r="CU5" s="329">
        <v>0.02</v>
      </c>
      <c r="CV5" s="329">
        <v>10</v>
      </c>
      <c r="CW5" s="329">
        <v>1</v>
      </c>
      <c r="CX5" s="329">
        <v>1</v>
      </c>
      <c r="CY5" s="329">
        <v>1</v>
      </c>
      <c r="CZ5" s="329">
        <v>1</v>
      </c>
      <c r="DA5" s="329">
        <f>BL5</f>
        <v>440</v>
      </c>
      <c r="DB5" s="329">
        <v>5</v>
      </c>
      <c r="DC5" s="329">
        <f>BR5</f>
        <v>660</v>
      </c>
      <c r="DD5" s="333">
        <v>5</v>
      </c>
      <c r="DE5" s="334">
        <v>850</v>
      </c>
      <c r="DF5" s="329">
        <v>760</v>
      </c>
      <c r="DG5" s="329">
        <v>660</v>
      </c>
      <c r="DH5" s="329">
        <v>600</v>
      </c>
      <c r="DI5" s="329">
        <v>550</v>
      </c>
      <c r="DJ5" s="329">
        <v>500</v>
      </c>
      <c r="DK5" s="329">
        <v>440</v>
      </c>
      <c r="DL5" s="329">
        <v>310</v>
      </c>
      <c r="DM5" s="329">
        <v>180</v>
      </c>
      <c r="DN5" s="329">
        <v>0</v>
      </c>
      <c r="DO5" s="306"/>
      <c r="DP5" s="306"/>
      <c r="DQ5" s="306"/>
      <c r="DR5" s="306"/>
      <c r="DS5" s="306"/>
      <c r="DT5" s="306"/>
      <c r="DU5" s="322"/>
    </row>
    <row r="6" spans="1:125">
      <c r="A6" s="301">
        <v>338</v>
      </c>
      <c r="B6" s="335" t="s">
        <v>112</v>
      </c>
      <c r="C6" s="336" t="s">
        <v>161</v>
      </c>
      <c r="D6" s="337" t="s">
        <v>161</v>
      </c>
      <c r="E6" s="304" t="s">
        <v>136</v>
      </c>
      <c r="F6" s="305">
        <v>440</v>
      </c>
      <c r="G6" s="306">
        <v>660</v>
      </c>
      <c r="H6" s="306">
        <v>820</v>
      </c>
      <c r="I6" s="307">
        <v>26.359719999999999</v>
      </c>
      <c r="J6" s="307">
        <v>-1.385491E-3</v>
      </c>
      <c r="K6" s="307">
        <v>-6.7144380000000006E-5</v>
      </c>
      <c r="L6" s="307">
        <v>1.800666E-7</v>
      </c>
      <c r="M6" s="307">
        <v>-2.1111009999999999E-10</v>
      </c>
      <c r="N6" s="307">
        <v>7.6884049999999999E-14</v>
      </c>
      <c r="O6" s="307">
        <v>0.1031126</v>
      </c>
      <c r="P6" s="307">
        <v>1.9900699999999998E-6</v>
      </c>
      <c r="Q6" s="307">
        <v>4.1767520000000002E-7</v>
      </c>
      <c r="R6" s="307">
        <v>-7.2161329999999997E-10</v>
      </c>
      <c r="S6" s="307">
        <v>4.1093339999999999E-13</v>
      </c>
      <c r="T6" s="308">
        <v>-6.730851E-17</v>
      </c>
      <c r="U6" s="338">
        <v>2.948108</v>
      </c>
      <c r="V6" s="339">
        <v>7.0403060000000001E-4</v>
      </c>
      <c r="W6" s="339">
        <v>-1.155138E-5</v>
      </c>
      <c r="X6" s="339">
        <v>2.6674600000000001E-8</v>
      </c>
      <c r="Y6" s="339">
        <v>-3.1184500000000002E-11</v>
      </c>
      <c r="Z6" s="340">
        <v>1.148936E-14</v>
      </c>
      <c r="AA6" s="341">
        <v>10</v>
      </c>
      <c r="AB6" s="313">
        <v>0</v>
      </c>
      <c r="AC6" s="313">
        <v>0</v>
      </c>
      <c r="AD6" s="314">
        <v>0</v>
      </c>
      <c r="AE6" s="342">
        <v>0.99288430000000005</v>
      </c>
      <c r="AF6" s="343">
        <v>-3.123907E-3</v>
      </c>
      <c r="AG6" s="343">
        <v>1.8142229999999999E-6</v>
      </c>
      <c r="AH6" s="343">
        <v>5.5367330000000001E-8</v>
      </c>
      <c r="AI6" s="343">
        <v>-1.635621E-10</v>
      </c>
      <c r="AJ6" s="344">
        <v>0</v>
      </c>
      <c r="AK6" s="342">
        <v>0.96246010000000004</v>
      </c>
      <c r="AL6" s="343">
        <v>-2.4443799999999999E-3</v>
      </c>
      <c r="AM6" s="343">
        <v>8.8766950000000006E-6</v>
      </c>
      <c r="AN6" s="343">
        <v>-6.2110420000000003E-9</v>
      </c>
      <c r="AO6" s="343">
        <v>-3.3433499999999999E-11</v>
      </c>
      <c r="AP6" s="344">
        <v>0</v>
      </c>
      <c r="AQ6" s="342">
        <v>1.0131239999999999</v>
      </c>
      <c r="AR6" s="343">
        <v>7.8818229999999996E-3</v>
      </c>
      <c r="AS6" s="343">
        <v>-4.5104690000000001E-5</v>
      </c>
      <c r="AT6" s="343">
        <v>1.9806169999999999E-7</v>
      </c>
      <c r="AU6" s="343">
        <v>7.6241469999999995E-11</v>
      </c>
      <c r="AV6" s="344">
        <v>0</v>
      </c>
      <c r="AW6" s="318">
        <v>3.38</v>
      </c>
      <c r="AX6" s="319">
        <v>5000</v>
      </c>
      <c r="AY6" s="320"/>
      <c r="AZ6" s="321">
        <v>0.6875</v>
      </c>
      <c r="BA6" s="306">
        <v>125</v>
      </c>
      <c r="BB6" s="322">
        <v>200</v>
      </c>
      <c r="BC6" s="323">
        <v>10</v>
      </c>
      <c r="BD6" s="324">
        <v>176</v>
      </c>
      <c r="BE6" s="324">
        <v>1</v>
      </c>
      <c r="BF6" s="325">
        <f t="shared" si="0"/>
        <v>2.948108</v>
      </c>
      <c r="BG6" s="305" t="s">
        <v>320</v>
      </c>
      <c r="BH6" s="306" t="str">
        <f t="shared" ref="BH6" si="26">CONCATENATE(E6)</f>
        <v>338-660</v>
      </c>
      <c r="BI6" s="326">
        <v>100</v>
      </c>
      <c r="BJ6" s="327">
        <f t="shared" si="1"/>
        <v>26.359719999999999</v>
      </c>
      <c r="BK6" s="328">
        <f t="shared" si="2"/>
        <v>0.1031126</v>
      </c>
      <c r="BL6" s="329">
        <f t="shared" si="3"/>
        <v>528</v>
      </c>
      <c r="BM6" s="328">
        <f t="shared" si="4"/>
        <v>20.162297428136554</v>
      </c>
      <c r="BN6" s="328">
        <f t="shared" si="5"/>
        <v>0.1435603757837301</v>
      </c>
      <c r="BO6" s="329">
        <f t="shared" si="6"/>
        <v>660</v>
      </c>
      <c r="BP6" s="328">
        <f t="shared" si="7"/>
        <v>17.536487140245285</v>
      </c>
      <c r="BQ6" s="328">
        <f t="shared" si="8"/>
        <v>0.14844868983752185</v>
      </c>
      <c r="BR6" s="329">
        <f t="shared" si="9"/>
        <v>792</v>
      </c>
      <c r="BS6" s="328">
        <f t="shared" si="10"/>
        <v>13.496234447443573</v>
      </c>
      <c r="BT6" s="330">
        <f t="shared" si="11"/>
        <v>0.14890005353504598</v>
      </c>
      <c r="BU6" s="331">
        <f t="shared" ref="BU6" si="27">I6</f>
        <v>26.359719999999999</v>
      </c>
      <c r="BV6" s="332">
        <f t="shared" ref="BV6" si="28">J6</f>
        <v>-1.385491E-3</v>
      </c>
      <c r="BW6" s="332">
        <f t="shared" ref="BW6" si="29">K6</f>
        <v>-6.7144380000000006E-5</v>
      </c>
      <c r="BX6" s="332">
        <f t="shared" ref="BX6" si="30">L6</f>
        <v>1.800666E-7</v>
      </c>
      <c r="BY6" s="332">
        <f t="shared" ref="BY6" si="31">M6</f>
        <v>-2.1111009999999999E-10</v>
      </c>
      <c r="BZ6" s="332">
        <f t="shared" ref="BZ6" si="32">N6</f>
        <v>7.6884049999999999E-14</v>
      </c>
      <c r="CA6" s="332">
        <f t="shared" ref="CA6" si="33">O6</f>
        <v>0.1031126</v>
      </c>
      <c r="CB6" s="332">
        <f t="shared" ref="CB6" si="34">P6</f>
        <v>1.9900699999999998E-6</v>
      </c>
      <c r="CC6" s="332">
        <f t="shared" ref="CC6" si="35">Q6</f>
        <v>4.1767520000000002E-7</v>
      </c>
      <c r="CD6" s="332">
        <f t="shared" ref="CD6" si="36">R6</f>
        <v>-7.2161329999999997E-10</v>
      </c>
      <c r="CE6" s="332">
        <f t="shared" ref="CE6" si="37">S6</f>
        <v>4.1093339999999999E-13</v>
      </c>
      <c r="CF6" s="332">
        <f t="shared" ref="CF6" si="38">T6</f>
        <v>-6.730851E-17</v>
      </c>
      <c r="CG6" s="329">
        <v>0</v>
      </c>
      <c r="CH6" s="329">
        <v>0</v>
      </c>
      <c r="CI6" s="329">
        <v>0</v>
      </c>
      <c r="CJ6" s="329">
        <v>0</v>
      </c>
      <c r="CK6" s="329">
        <v>0</v>
      </c>
      <c r="CL6" s="333">
        <v>0</v>
      </c>
      <c r="CM6" s="334">
        <v>1000</v>
      </c>
      <c r="CN6" s="329">
        <v>26</v>
      </c>
      <c r="CO6" s="329">
        <v>26</v>
      </c>
      <c r="CP6" s="329">
        <v>0.2</v>
      </c>
      <c r="CQ6" s="329">
        <v>50</v>
      </c>
      <c r="CR6" s="329">
        <v>100</v>
      </c>
      <c r="CS6" s="329">
        <v>2</v>
      </c>
      <c r="CT6" s="329">
        <v>2</v>
      </c>
      <c r="CU6" s="329">
        <v>0.02</v>
      </c>
      <c r="CV6" s="329">
        <v>5</v>
      </c>
      <c r="CW6" s="329">
        <v>1</v>
      </c>
      <c r="CX6" s="329">
        <v>1</v>
      </c>
      <c r="CY6" s="329">
        <v>1</v>
      </c>
      <c r="CZ6" s="329">
        <v>1</v>
      </c>
      <c r="DA6" s="329">
        <f t="shared" ref="DA6:DA36" si="39">BL6</f>
        <v>528</v>
      </c>
      <c r="DB6" s="329">
        <v>5</v>
      </c>
      <c r="DC6" s="329">
        <f t="shared" ref="DC6:DC36" si="40">BR6</f>
        <v>792</v>
      </c>
      <c r="DD6" s="333">
        <v>5</v>
      </c>
      <c r="DE6" s="334">
        <v>1060</v>
      </c>
      <c r="DF6" s="329">
        <v>920</v>
      </c>
      <c r="DG6" s="329">
        <v>792</v>
      </c>
      <c r="DH6" s="329">
        <v>730</v>
      </c>
      <c r="DI6" s="329">
        <v>660</v>
      </c>
      <c r="DJ6" s="329">
        <v>600</v>
      </c>
      <c r="DK6" s="329">
        <v>528</v>
      </c>
      <c r="DL6" s="329">
        <v>360</v>
      </c>
      <c r="DM6" s="329">
        <v>180</v>
      </c>
      <c r="DN6" s="329">
        <v>0</v>
      </c>
      <c r="DO6" s="306"/>
      <c r="DP6" s="306"/>
      <c r="DQ6" s="306"/>
      <c r="DR6" s="306"/>
      <c r="DS6" s="306"/>
      <c r="DT6" s="306"/>
      <c r="DU6" s="322"/>
    </row>
    <row r="7" spans="1:125">
      <c r="A7" s="301">
        <v>338</v>
      </c>
      <c r="B7" s="335" t="s">
        <v>112</v>
      </c>
      <c r="C7" s="336" t="s">
        <v>161</v>
      </c>
      <c r="D7" s="337" t="s">
        <v>161</v>
      </c>
      <c r="E7" s="304" t="s">
        <v>212</v>
      </c>
      <c r="F7" s="305">
        <f>F6</f>
        <v>440</v>
      </c>
      <c r="G7" s="306">
        <f>G6</f>
        <v>660</v>
      </c>
      <c r="H7" s="306">
        <f>H6</f>
        <v>820</v>
      </c>
      <c r="I7" s="307">
        <v>26.359719999999999</v>
      </c>
      <c r="J7" s="307">
        <v>-1.385491E-3</v>
      </c>
      <c r="K7" s="307">
        <v>-6.7144380000000006E-5</v>
      </c>
      <c r="L7" s="307">
        <v>1.800666E-7</v>
      </c>
      <c r="M7" s="307">
        <v>-2.1111009999999999E-10</v>
      </c>
      <c r="N7" s="307">
        <v>7.6884049999999999E-14</v>
      </c>
      <c r="O7" s="307">
        <v>0.1031126</v>
      </c>
      <c r="P7" s="307">
        <v>1.9900699999999998E-6</v>
      </c>
      <c r="Q7" s="307">
        <v>4.1767520000000002E-7</v>
      </c>
      <c r="R7" s="307">
        <v>-7.2161329999999997E-10</v>
      </c>
      <c r="S7" s="307">
        <v>4.1093339999999999E-13</v>
      </c>
      <c r="T7" s="308">
        <v>-6.730851E-17</v>
      </c>
      <c r="U7" s="338">
        <v>24.729410000000001</v>
      </c>
      <c r="V7" s="339">
        <v>-1.9505620000000001E-2</v>
      </c>
      <c r="W7" s="339">
        <v>-4.6704129999999999E-6</v>
      </c>
      <c r="X7" s="339">
        <v>1.2268180000000001E-8</v>
      </c>
      <c r="Y7" s="339">
        <v>-1.7390790000000001E-11</v>
      </c>
      <c r="Z7" s="340">
        <v>-6.2217229999999999E-15</v>
      </c>
      <c r="AA7" s="341">
        <v>10</v>
      </c>
      <c r="AB7" s="313">
        <v>0</v>
      </c>
      <c r="AC7" s="313">
        <v>0</v>
      </c>
      <c r="AD7" s="314">
        <v>0</v>
      </c>
      <c r="AE7" s="342">
        <v>0.99288430000000005</v>
      </c>
      <c r="AF7" s="343">
        <v>-3.123907E-3</v>
      </c>
      <c r="AG7" s="343">
        <v>1.8142229999999999E-6</v>
      </c>
      <c r="AH7" s="343">
        <v>5.5367330000000001E-8</v>
      </c>
      <c r="AI7" s="343">
        <v>-1.635621E-10</v>
      </c>
      <c r="AJ7" s="344">
        <v>0</v>
      </c>
      <c r="AK7" s="342">
        <v>0.96246010000000004</v>
      </c>
      <c r="AL7" s="343">
        <v>-2.4443799999999999E-3</v>
      </c>
      <c r="AM7" s="343">
        <v>8.8766950000000006E-6</v>
      </c>
      <c r="AN7" s="343">
        <v>-6.2110420000000003E-9</v>
      </c>
      <c r="AO7" s="343">
        <v>-3.3433499999999999E-11</v>
      </c>
      <c r="AP7" s="344">
        <v>0</v>
      </c>
      <c r="AQ7" s="342">
        <v>1.0131239999999999</v>
      </c>
      <c r="AR7" s="343">
        <v>7.8818229999999996E-3</v>
      </c>
      <c r="AS7" s="343">
        <v>-4.5104690000000001E-5</v>
      </c>
      <c r="AT7" s="343">
        <v>1.9806169999999999E-7</v>
      </c>
      <c r="AU7" s="343">
        <v>7.6241469999999995E-11</v>
      </c>
      <c r="AV7" s="344">
        <v>0</v>
      </c>
      <c r="AW7" s="318">
        <v>3.38</v>
      </c>
      <c r="AX7" s="319">
        <v>5000</v>
      </c>
      <c r="AY7" s="320"/>
      <c r="AZ7" s="321">
        <v>0.6875</v>
      </c>
      <c r="BA7" s="306">
        <v>125</v>
      </c>
      <c r="BB7" s="322">
        <v>200</v>
      </c>
      <c r="BC7" s="323">
        <v>9</v>
      </c>
      <c r="BD7" s="324">
        <v>175</v>
      </c>
      <c r="BE7" s="324">
        <v>1</v>
      </c>
      <c r="BF7" s="325">
        <f t="shared" si="0"/>
        <v>24.729410000000001</v>
      </c>
      <c r="BG7" s="305" t="s">
        <v>320</v>
      </c>
      <c r="BH7" s="306" t="str">
        <f t="shared" ref="BH7" si="41">CONCATENATE(E7)</f>
        <v>338-660C</v>
      </c>
      <c r="BI7" s="326">
        <v>100</v>
      </c>
      <c r="BJ7" s="327">
        <f t="shared" si="1"/>
        <v>26.359719999999999</v>
      </c>
      <c r="BK7" s="328">
        <f t="shared" si="2"/>
        <v>0.1031126</v>
      </c>
      <c r="BL7" s="329">
        <f t="shared" si="3"/>
        <v>528</v>
      </c>
      <c r="BM7" s="328">
        <f t="shared" si="4"/>
        <v>20.162297428136554</v>
      </c>
      <c r="BN7" s="328">
        <f t="shared" si="5"/>
        <v>0.1435603757837301</v>
      </c>
      <c r="BO7" s="329">
        <f t="shared" si="6"/>
        <v>660</v>
      </c>
      <c r="BP7" s="328">
        <f t="shared" si="7"/>
        <v>17.536487140245285</v>
      </c>
      <c r="BQ7" s="328">
        <f t="shared" si="8"/>
        <v>0.14844868983752185</v>
      </c>
      <c r="BR7" s="329">
        <f t="shared" si="9"/>
        <v>792</v>
      </c>
      <c r="BS7" s="328">
        <f t="shared" si="10"/>
        <v>13.496234447443573</v>
      </c>
      <c r="BT7" s="330">
        <f t="shared" si="11"/>
        <v>0.14890005353504598</v>
      </c>
      <c r="BU7" s="331">
        <f t="shared" ref="BU7" si="42">I7</f>
        <v>26.359719999999999</v>
      </c>
      <c r="BV7" s="332">
        <f t="shared" ref="BV7" si="43">J7</f>
        <v>-1.385491E-3</v>
      </c>
      <c r="BW7" s="332">
        <f t="shared" ref="BW7" si="44">K7</f>
        <v>-6.7144380000000006E-5</v>
      </c>
      <c r="BX7" s="332">
        <f t="shared" ref="BX7" si="45">L7</f>
        <v>1.800666E-7</v>
      </c>
      <c r="BY7" s="332">
        <f t="shared" ref="BY7" si="46">M7</f>
        <v>-2.1111009999999999E-10</v>
      </c>
      <c r="BZ7" s="332">
        <f t="shared" ref="BZ7" si="47">N7</f>
        <v>7.6884049999999999E-14</v>
      </c>
      <c r="CA7" s="332">
        <f t="shared" ref="CA7" si="48">O7</f>
        <v>0.1031126</v>
      </c>
      <c r="CB7" s="332">
        <f t="shared" ref="CB7" si="49">P7</f>
        <v>1.9900699999999998E-6</v>
      </c>
      <c r="CC7" s="332">
        <f t="shared" ref="CC7" si="50">Q7</f>
        <v>4.1767520000000002E-7</v>
      </c>
      <c r="CD7" s="332">
        <f t="shared" ref="CD7" si="51">R7</f>
        <v>-7.2161329999999997E-10</v>
      </c>
      <c r="CE7" s="332">
        <f t="shared" ref="CE7" si="52">S7</f>
        <v>4.1093339999999999E-13</v>
      </c>
      <c r="CF7" s="332">
        <f t="shared" ref="CF7" si="53">T7</f>
        <v>-6.730851E-17</v>
      </c>
      <c r="CG7" s="329">
        <v>0</v>
      </c>
      <c r="CH7" s="329">
        <v>0</v>
      </c>
      <c r="CI7" s="329">
        <v>0</v>
      </c>
      <c r="CJ7" s="329">
        <v>0</v>
      </c>
      <c r="CK7" s="329">
        <v>0</v>
      </c>
      <c r="CL7" s="333">
        <v>0</v>
      </c>
      <c r="CM7" s="334">
        <v>1000</v>
      </c>
      <c r="CN7" s="329">
        <v>26</v>
      </c>
      <c r="CO7" s="329">
        <v>26</v>
      </c>
      <c r="CP7" s="329">
        <v>0.2</v>
      </c>
      <c r="CQ7" s="329">
        <v>50</v>
      </c>
      <c r="CR7" s="329">
        <v>100</v>
      </c>
      <c r="CS7" s="329">
        <v>2</v>
      </c>
      <c r="CT7" s="329">
        <v>2</v>
      </c>
      <c r="CU7" s="329">
        <v>0.02</v>
      </c>
      <c r="CV7" s="329">
        <v>5</v>
      </c>
      <c r="CW7" s="329">
        <v>1</v>
      </c>
      <c r="CX7" s="329">
        <v>1</v>
      </c>
      <c r="CY7" s="329">
        <v>1</v>
      </c>
      <c r="CZ7" s="329">
        <v>1</v>
      </c>
      <c r="DA7" s="329">
        <f t="shared" ref="DA7" si="54">BL7</f>
        <v>528</v>
      </c>
      <c r="DB7" s="329">
        <v>5</v>
      </c>
      <c r="DC7" s="329">
        <f t="shared" ref="DC7" si="55">BR7</f>
        <v>792</v>
      </c>
      <c r="DD7" s="333">
        <v>5</v>
      </c>
      <c r="DE7" s="334">
        <v>1060</v>
      </c>
      <c r="DF7" s="329">
        <v>920</v>
      </c>
      <c r="DG7" s="329">
        <v>792</v>
      </c>
      <c r="DH7" s="329">
        <v>730</v>
      </c>
      <c r="DI7" s="329">
        <v>660</v>
      </c>
      <c r="DJ7" s="329">
        <v>600</v>
      </c>
      <c r="DK7" s="329">
        <v>528</v>
      </c>
      <c r="DL7" s="329">
        <v>360</v>
      </c>
      <c r="DM7" s="329">
        <v>180</v>
      </c>
      <c r="DN7" s="329">
        <v>0</v>
      </c>
      <c r="DO7" s="306"/>
      <c r="DP7" s="306"/>
      <c r="DQ7" s="306"/>
      <c r="DR7" s="306"/>
      <c r="DS7" s="306"/>
      <c r="DT7" s="306"/>
      <c r="DU7" s="322"/>
    </row>
    <row r="8" spans="1:125">
      <c r="A8" s="301">
        <v>338</v>
      </c>
      <c r="B8" s="335" t="s">
        <v>113</v>
      </c>
      <c r="C8" s="336" t="s">
        <v>161</v>
      </c>
      <c r="D8" s="337" t="s">
        <v>161</v>
      </c>
      <c r="E8" s="304" t="s">
        <v>137</v>
      </c>
      <c r="F8" s="305">
        <v>660</v>
      </c>
      <c r="G8" s="306">
        <v>950</v>
      </c>
      <c r="H8" s="306">
        <v>1200</v>
      </c>
      <c r="I8" s="307">
        <v>21.713439999999999</v>
      </c>
      <c r="J8" s="307">
        <v>-7.1732829999999999E-3</v>
      </c>
      <c r="K8" s="307">
        <v>4.1903700000000002E-6</v>
      </c>
      <c r="L8" s="307">
        <v>-5.9810489999999998E-9</v>
      </c>
      <c r="M8" s="307">
        <v>8.6394260000000008E-15</v>
      </c>
      <c r="N8" s="307">
        <v>-3.0266080000000001E-18</v>
      </c>
      <c r="O8" s="307">
        <v>0.1194124</v>
      </c>
      <c r="P8" s="307">
        <v>1.547737E-4</v>
      </c>
      <c r="Q8" s="307">
        <v>-1.0310640000000001E-7</v>
      </c>
      <c r="R8" s="307">
        <v>3.4099819999999998E-13</v>
      </c>
      <c r="S8" s="307">
        <v>9.3955250000000008E-15</v>
      </c>
      <c r="T8" s="308">
        <v>-2.6990660000000002E-18</v>
      </c>
      <c r="U8" s="345">
        <v>2.722664</v>
      </c>
      <c r="V8" s="346">
        <v>-4.975159E-4</v>
      </c>
      <c r="W8" s="346">
        <v>3.9773429999999998E-7</v>
      </c>
      <c r="X8" s="346">
        <v>-7.6560200000000004E-10</v>
      </c>
      <c r="Y8" s="346">
        <v>6.4987669999999999E-14</v>
      </c>
      <c r="Z8" s="347">
        <v>2.9359859999999999E-18</v>
      </c>
      <c r="AA8" s="348">
        <v>12</v>
      </c>
      <c r="AB8" s="313">
        <v>0</v>
      </c>
      <c r="AC8" s="313">
        <v>0</v>
      </c>
      <c r="AD8" s="314">
        <v>0</v>
      </c>
      <c r="AE8" s="342">
        <v>1.0025809999999999</v>
      </c>
      <c r="AF8" s="343">
        <v>-2.7151409999999999E-3</v>
      </c>
      <c r="AG8" s="343">
        <v>1.7778140000000001E-5</v>
      </c>
      <c r="AH8" s="343">
        <v>-1.2838439999999999E-7</v>
      </c>
      <c r="AI8" s="343">
        <v>2.9934080000000002E-10</v>
      </c>
      <c r="AJ8" s="344">
        <v>0</v>
      </c>
      <c r="AK8" s="342">
        <v>0.96119889999999997</v>
      </c>
      <c r="AL8" s="343">
        <v>-1.3989880000000001E-3</v>
      </c>
      <c r="AM8" s="343">
        <v>-2.6544080000000002E-6</v>
      </c>
      <c r="AN8" s="343">
        <v>6.0246529999999999E-8</v>
      </c>
      <c r="AO8" s="343">
        <v>-1.9496410000000001E-10</v>
      </c>
      <c r="AP8" s="344">
        <v>0</v>
      </c>
      <c r="AQ8" s="342">
        <v>1.1628989999999999</v>
      </c>
      <c r="AR8" s="343">
        <v>7.6085129999999999E-3</v>
      </c>
      <c r="AS8" s="343">
        <v>-3.6274423000000002E-5</v>
      </c>
      <c r="AT8" s="343">
        <v>7.2384689999999998E-9</v>
      </c>
      <c r="AU8" s="343">
        <v>7.230808E-10</v>
      </c>
      <c r="AV8" s="344">
        <v>0</v>
      </c>
      <c r="AW8" s="318">
        <v>3.38</v>
      </c>
      <c r="AX8" s="319">
        <v>5000</v>
      </c>
      <c r="AY8" s="320"/>
      <c r="AZ8" s="321">
        <v>0.625</v>
      </c>
      <c r="BA8" s="306">
        <v>94</v>
      </c>
      <c r="BB8" s="322">
        <v>150</v>
      </c>
      <c r="BC8" s="323">
        <v>17</v>
      </c>
      <c r="BD8" s="324">
        <v>286</v>
      </c>
      <c r="BE8" s="324">
        <v>1</v>
      </c>
      <c r="BF8" s="325">
        <f t="shared" si="0"/>
        <v>2.722664</v>
      </c>
      <c r="BG8" s="305" t="s">
        <v>320</v>
      </c>
      <c r="BH8" s="306" t="str">
        <f t="shared" ref="BH8" si="56">CONCATENATE(E8)</f>
        <v>338-950</v>
      </c>
      <c r="BI8" s="326">
        <v>100</v>
      </c>
      <c r="BJ8" s="327">
        <f t="shared" si="1"/>
        <v>21.713439999999999</v>
      </c>
      <c r="BK8" s="328">
        <f t="shared" si="2"/>
        <v>0.1194124</v>
      </c>
      <c r="BL8" s="329">
        <f t="shared" si="3"/>
        <v>760</v>
      </c>
      <c r="BM8" s="328">
        <f t="shared" si="4"/>
        <v>16.058680562544787</v>
      </c>
      <c r="BN8" s="328">
        <f t="shared" si="5"/>
        <v>0.18008604193901734</v>
      </c>
      <c r="BO8" s="329">
        <f t="shared" si="6"/>
        <v>950</v>
      </c>
      <c r="BP8" s="328">
        <f t="shared" si="7"/>
        <v>13.557323123522728</v>
      </c>
      <c r="BQ8" s="328">
        <f t="shared" si="8"/>
        <v>0.1792504803464019</v>
      </c>
      <c r="BR8" s="329">
        <f t="shared" si="9"/>
        <v>1140</v>
      </c>
      <c r="BS8" s="328">
        <f t="shared" si="10"/>
        <v>10.129279143484856</v>
      </c>
      <c r="BT8" s="330">
        <f t="shared" si="11"/>
        <v>0.17303439076924476</v>
      </c>
      <c r="BU8" s="331">
        <f t="shared" ref="BU8" si="57">I8</f>
        <v>21.713439999999999</v>
      </c>
      <c r="BV8" s="332">
        <f t="shared" ref="BV8" si="58">J8</f>
        <v>-7.1732829999999999E-3</v>
      </c>
      <c r="BW8" s="332">
        <f t="shared" ref="BW8" si="59">K8</f>
        <v>4.1903700000000002E-6</v>
      </c>
      <c r="BX8" s="332">
        <f t="shared" ref="BX8" si="60">L8</f>
        <v>-5.9810489999999998E-9</v>
      </c>
      <c r="BY8" s="332">
        <f t="shared" ref="BY8" si="61">M8</f>
        <v>8.6394260000000008E-15</v>
      </c>
      <c r="BZ8" s="332">
        <f t="shared" ref="BZ8" si="62">N8</f>
        <v>-3.0266080000000001E-18</v>
      </c>
      <c r="CA8" s="332">
        <f t="shared" ref="CA8" si="63">O8</f>
        <v>0.1194124</v>
      </c>
      <c r="CB8" s="332">
        <f t="shared" ref="CB8" si="64">P8</f>
        <v>1.547737E-4</v>
      </c>
      <c r="CC8" s="332">
        <f t="shared" ref="CC8" si="65">Q8</f>
        <v>-1.0310640000000001E-7</v>
      </c>
      <c r="CD8" s="332">
        <f t="shared" ref="CD8" si="66">R8</f>
        <v>3.4099819999999998E-13</v>
      </c>
      <c r="CE8" s="332">
        <f t="shared" ref="CE8" si="67">S8</f>
        <v>9.3955250000000008E-15</v>
      </c>
      <c r="CF8" s="332">
        <f t="shared" ref="CF8" si="68">T8</f>
        <v>-2.6990660000000002E-18</v>
      </c>
      <c r="CG8" s="329">
        <v>0</v>
      </c>
      <c r="CH8" s="329">
        <v>0</v>
      </c>
      <c r="CI8" s="329">
        <v>0</v>
      </c>
      <c r="CJ8" s="329">
        <v>0</v>
      </c>
      <c r="CK8" s="329">
        <v>0</v>
      </c>
      <c r="CL8" s="333">
        <v>0</v>
      </c>
      <c r="CM8" s="334">
        <v>1400</v>
      </c>
      <c r="CN8" s="329">
        <v>20</v>
      </c>
      <c r="CO8" s="329">
        <v>20</v>
      </c>
      <c r="CP8" s="329">
        <v>0.21</v>
      </c>
      <c r="CQ8" s="329">
        <v>50</v>
      </c>
      <c r="CR8" s="329">
        <v>200</v>
      </c>
      <c r="CS8" s="329">
        <v>2</v>
      </c>
      <c r="CT8" s="329">
        <v>2</v>
      </c>
      <c r="CU8" s="329">
        <v>0.03</v>
      </c>
      <c r="CV8" s="329">
        <v>5</v>
      </c>
      <c r="CW8" s="329">
        <v>1</v>
      </c>
      <c r="CX8" s="329">
        <v>1</v>
      </c>
      <c r="CY8" s="329">
        <v>1</v>
      </c>
      <c r="CZ8" s="329">
        <v>1</v>
      </c>
      <c r="DA8" s="329">
        <f t="shared" ref="DA8" si="69">BL8</f>
        <v>760</v>
      </c>
      <c r="DB8" s="329">
        <v>5</v>
      </c>
      <c r="DC8" s="329">
        <f t="shared" ref="DC8" si="70">BR8</f>
        <v>1140</v>
      </c>
      <c r="DD8" s="333">
        <v>5</v>
      </c>
      <c r="DE8" s="334">
        <v>1500</v>
      </c>
      <c r="DF8" s="329">
        <v>1300</v>
      </c>
      <c r="DG8" s="329">
        <v>1140</v>
      </c>
      <c r="DH8" s="329">
        <v>1050</v>
      </c>
      <c r="DI8" s="329">
        <v>950</v>
      </c>
      <c r="DJ8" s="329">
        <v>860</v>
      </c>
      <c r="DK8" s="329">
        <v>760</v>
      </c>
      <c r="DL8" s="329">
        <v>510</v>
      </c>
      <c r="DM8" s="329">
        <v>250</v>
      </c>
      <c r="DN8" s="329">
        <v>0</v>
      </c>
      <c r="DO8" s="306"/>
      <c r="DP8" s="306"/>
      <c r="DQ8" s="306"/>
      <c r="DR8" s="306"/>
      <c r="DS8" s="306"/>
      <c r="DT8" s="306"/>
      <c r="DU8" s="322"/>
    </row>
    <row r="9" spans="1:125">
      <c r="A9" s="301">
        <v>338</v>
      </c>
      <c r="B9" s="335" t="s">
        <v>113</v>
      </c>
      <c r="C9" s="336" t="s">
        <v>161</v>
      </c>
      <c r="D9" s="337" t="s">
        <v>161</v>
      </c>
      <c r="E9" s="304" t="s">
        <v>213</v>
      </c>
      <c r="F9" s="305">
        <f>F8</f>
        <v>660</v>
      </c>
      <c r="G9" s="306">
        <f>G8</f>
        <v>950</v>
      </c>
      <c r="H9" s="306">
        <f>H8</f>
        <v>1200</v>
      </c>
      <c r="I9" s="307">
        <v>21.713439999999999</v>
      </c>
      <c r="J9" s="307">
        <v>-7.1732829999999999E-3</v>
      </c>
      <c r="K9" s="307">
        <v>4.1903700000000002E-6</v>
      </c>
      <c r="L9" s="307">
        <v>-5.9810489999999998E-9</v>
      </c>
      <c r="M9" s="307">
        <v>8.6394260000000008E-15</v>
      </c>
      <c r="N9" s="307">
        <v>-3.0266080000000001E-18</v>
      </c>
      <c r="O9" s="307">
        <v>0.1194124</v>
      </c>
      <c r="P9" s="307">
        <v>1.547737E-4</v>
      </c>
      <c r="Q9" s="307">
        <v>-1.0310640000000001E-7</v>
      </c>
      <c r="R9" s="307">
        <v>3.4099819999999998E-13</v>
      </c>
      <c r="S9" s="307">
        <v>9.3955250000000008E-15</v>
      </c>
      <c r="T9" s="308">
        <v>-2.6990660000000002E-18</v>
      </c>
      <c r="U9" s="345">
        <v>28.2454</v>
      </c>
      <c r="V9" s="346">
        <v>-7.2171259999999999E-3</v>
      </c>
      <c r="W9" s="346">
        <v>-1.822051E-5</v>
      </c>
      <c r="X9" s="346">
        <v>2.3845039999999999E-8</v>
      </c>
      <c r="Y9" s="346">
        <v>-1.1902460000000001E-11</v>
      </c>
      <c r="Z9" s="347">
        <v>1.2932999999999999E-15</v>
      </c>
      <c r="AA9" s="348">
        <v>12</v>
      </c>
      <c r="AB9" s="313">
        <v>0</v>
      </c>
      <c r="AC9" s="313">
        <v>0</v>
      </c>
      <c r="AD9" s="314">
        <v>0</v>
      </c>
      <c r="AE9" s="342">
        <v>1.0025809999999999</v>
      </c>
      <c r="AF9" s="343">
        <v>-2.7151409999999999E-3</v>
      </c>
      <c r="AG9" s="343">
        <v>1.7778140000000001E-5</v>
      </c>
      <c r="AH9" s="343">
        <v>-1.2838439999999999E-7</v>
      </c>
      <c r="AI9" s="343">
        <v>2.9934080000000002E-10</v>
      </c>
      <c r="AJ9" s="344">
        <v>0</v>
      </c>
      <c r="AK9" s="342">
        <v>0.96119889999999997</v>
      </c>
      <c r="AL9" s="343">
        <v>-1.3989880000000001E-3</v>
      </c>
      <c r="AM9" s="343">
        <v>-2.6544080000000002E-6</v>
      </c>
      <c r="AN9" s="343">
        <v>6.0246529999999999E-8</v>
      </c>
      <c r="AO9" s="343">
        <v>-1.9496410000000001E-10</v>
      </c>
      <c r="AP9" s="344">
        <v>0</v>
      </c>
      <c r="AQ9" s="342">
        <v>1.1628989999999999</v>
      </c>
      <c r="AR9" s="343">
        <v>7.6085129999999999E-3</v>
      </c>
      <c r="AS9" s="343">
        <v>-3.6274423000000002E-5</v>
      </c>
      <c r="AT9" s="343">
        <v>7.2384689999999998E-9</v>
      </c>
      <c r="AU9" s="343">
        <v>7.230808E-10</v>
      </c>
      <c r="AV9" s="344">
        <v>0</v>
      </c>
      <c r="AW9" s="318">
        <v>3.38</v>
      </c>
      <c r="AX9" s="319">
        <v>5000</v>
      </c>
      <c r="AY9" s="320"/>
      <c r="AZ9" s="321">
        <v>0.625</v>
      </c>
      <c r="BA9" s="306">
        <v>94</v>
      </c>
      <c r="BB9" s="322">
        <v>150</v>
      </c>
      <c r="BC9" s="323">
        <v>16</v>
      </c>
      <c r="BD9" s="324">
        <v>285</v>
      </c>
      <c r="BE9" s="324">
        <v>1</v>
      </c>
      <c r="BF9" s="325">
        <f t="shared" si="0"/>
        <v>28.2454</v>
      </c>
      <c r="BG9" s="305" t="s">
        <v>320</v>
      </c>
      <c r="BH9" s="306" t="str">
        <f t="shared" ref="BH9" si="71">CONCATENATE(E9)</f>
        <v>338-950C</v>
      </c>
      <c r="BI9" s="326">
        <v>100</v>
      </c>
      <c r="BJ9" s="327">
        <f t="shared" si="1"/>
        <v>21.713439999999999</v>
      </c>
      <c r="BK9" s="328">
        <f t="shared" si="2"/>
        <v>0.1194124</v>
      </c>
      <c r="BL9" s="329">
        <f t="shared" si="3"/>
        <v>760</v>
      </c>
      <c r="BM9" s="328">
        <f t="shared" si="4"/>
        <v>16.058680562544787</v>
      </c>
      <c r="BN9" s="328">
        <f t="shared" si="5"/>
        <v>0.18008604193901734</v>
      </c>
      <c r="BO9" s="329">
        <f t="shared" si="6"/>
        <v>950</v>
      </c>
      <c r="BP9" s="328">
        <f t="shared" si="7"/>
        <v>13.557323123522728</v>
      </c>
      <c r="BQ9" s="328">
        <f t="shared" si="8"/>
        <v>0.1792504803464019</v>
      </c>
      <c r="BR9" s="329">
        <f t="shared" si="9"/>
        <v>1140</v>
      </c>
      <c r="BS9" s="328">
        <f t="shared" si="10"/>
        <v>10.129279143484856</v>
      </c>
      <c r="BT9" s="330">
        <f t="shared" si="11"/>
        <v>0.17303439076924476</v>
      </c>
      <c r="BU9" s="331">
        <f t="shared" ref="BU9" si="72">I9</f>
        <v>21.713439999999999</v>
      </c>
      <c r="BV9" s="332">
        <f t="shared" ref="BV9" si="73">J9</f>
        <v>-7.1732829999999999E-3</v>
      </c>
      <c r="BW9" s="332">
        <f t="shared" ref="BW9" si="74">K9</f>
        <v>4.1903700000000002E-6</v>
      </c>
      <c r="BX9" s="332">
        <f t="shared" ref="BX9" si="75">L9</f>
        <v>-5.9810489999999998E-9</v>
      </c>
      <c r="BY9" s="332">
        <f t="shared" ref="BY9" si="76">M9</f>
        <v>8.6394260000000008E-15</v>
      </c>
      <c r="BZ9" s="332">
        <f t="shared" ref="BZ9" si="77">N9</f>
        <v>-3.0266080000000001E-18</v>
      </c>
      <c r="CA9" s="332">
        <f t="shared" ref="CA9" si="78">O9</f>
        <v>0.1194124</v>
      </c>
      <c r="CB9" s="332">
        <f t="shared" ref="CB9" si="79">P9</f>
        <v>1.547737E-4</v>
      </c>
      <c r="CC9" s="332">
        <f t="shared" ref="CC9" si="80">Q9</f>
        <v>-1.0310640000000001E-7</v>
      </c>
      <c r="CD9" s="332">
        <f t="shared" ref="CD9" si="81">R9</f>
        <v>3.4099819999999998E-13</v>
      </c>
      <c r="CE9" s="332">
        <f t="shared" ref="CE9" si="82">S9</f>
        <v>9.3955250000000008E-15</v>
      </c>
      <c r="CF9" s="332">
        <f t="shared" ref="CF9" si="83">T9</f>
        <v>-2.6990660000000002E-18</v>
      </c>
      <c r="CG9" s="329">
        <v>0</v>
      </c>
      <c r="CH9" s="329">
        <v>0</v>
      </c>
      <c r="CI9" s="329">
        <v>0</v>
      </c>
      <c r="CJ9" s="329">
        <v>0</v>
      </c>
      <c r="CK9" s="329">
        <v>0</v>
      </c>
      <c r="CL9" s="333">
        <v>0</v>
      </c>
      <c r="CM9" s="334">
        <v>1400</v>
      </c>
      <c r="CN9" s="329">
        <v>20</v>
      </c>
      <c r="CO9" s="329">
        <v>20</v>
      </c>
      <c r="CP9" s="329">
        <v>0.21</v>
      </c>
      <c r="CQ9" s="329">
        <v>50</v>
      </c>
      <c r="CR9" s="329">
        <v>200</v>
      </c>
      <c r="CS9" s="329">
        <v>2</v>
      </c>
      <c r="CT9" s="329">
        <v>2</v>
      </c>
      <c r="CU9" s="329">
        <v>0.03</v>
      </c>
      <c r="CV9" s="329">
        <v>5</v>
      </c>
      <c r="CW9" s="329">
        <v>1</v>
      </c>
      <c r="CX9" s="329">
        <v>1</v>
      </c>
      <c r="CY9" s="329">
        <v>1</v>
      </c>
      <c r="CZ9" s="329">
        <v>1</v>
      </c>
      <c r="DA9" s="329">
        <f t="shared" ref="DA9" si="84">BL9</f>
        <v>760</v>
      </c>
      <c r="DB9" s="329">
        <v>5</v>
      </c>
      <c r="DC9" s="329">
        <f t="shared" ref="DC9" si="85">BR9</f>
        <v>1140</v>
      </c>
      <c r="DD9" s="333">
        <v>5</v>
      </c>
      <c r="DE9" s="334">
        <v>1500</v>
      </c>
      <c r="DF9" s="329">
        <v>1300</v>
      </c>
      <c r="DG9" s="329">
        <v>1140</v>
      </c>
      <c r="DH9" s="329">
        <v>1050</v>
      </c>
      <c r="DI9" s="329">
        <v>950</v>
      </c>
      <c r="DJ9" s="329">
        <v>860</v>
      </c>
      <c r="DK9" s="329">
        <v>760</v>
      </c>
      <c r="DL9" s="329">
        <v>510</v>
      </c>
      <c r="DM9" s="329">
        <v>250</v>
      </c>
      <c r="DN9" s="329">
        <v>0</v>
      </c>
      <c r="DO9" s="306"/>
      <c r="DP9" s="306"/>
      <c r="DQ9" s="306"/>
      <c r="DR9" s="306"/>
      <c r="DS9" s="306"/>
      <c r="DT9" s="306"/>
      <c r="DU9" s="322"/>
    </row>
    <row r="10" spans="1:125">
      <c r="A10" s="301">
        <v>338</v>
      </c>
      <c r="B10" s="335" t="s">
        <v>114</v>
      </c>
      <c r="C10" s="336" t="s">
        <v>159</v>
      </c>
      <c r="D10" s="337" t="s">
        <v>162</v>
      </c>
      <c r="E10" s="304" t="s">
        <v>138</v>
      </c>
      <c r="F10" s="305">
        <v>750</v>
      </c>
      <c r="G10" s="306">
        <v>1150</v>
      </c>
      <c r="H10" s="306">
        <v>1450</v>
      </c>
      <c r="I10" s="307">
        <v>22.188690000000001</v>
      </c>
      <c r="J10" s="307">
        <v>-1.800564E-4</v>
      </c>
      <c r="K10" s="307">
        <v>-1.233471E-5</v>
      </c>
      <c r="L10" s="307">
        <v>1.6743899999999999E-8</v>
      </c>
      <c r="M10" s="307">
        <v>-1.1780529999999999E-11</v>
      </c>
      <c r="N10" s="307">
        <v>2.506787E-15</v>
      </c>
      <c r="O10" s="307">
        <v>0.13204769999999999</v>
      </c>
      <c r="P10" s="307">
        <v>1.3565380000000001E-4</v>
      </c>
      <c r="Q10" s="307">
        <v>2.304462E-8</v>
      </c>
      <c r="R10" s="307">
        <v>-1.045641E-10</v>
      </c>
      <c r="S10" s="307">
        <v>5.7581050000000006E-14</v>
      </c>
      <c r="T10" s="308">
        <v>-1.0485229999999999E-17</v>
      </c>
      <c r="U10" s="349">
        <v>2.9220989999999998</v>
      </c>
      <c r="V10" s="316">
        <v>-1.0436219999999999E-3</v>
      </c>
      <c r="W10" s="316">
        <v>3.6330479999999998E-6</v>
      </c>
      <c r="X10" s="316">
        <v>-5.1058839999999998E-9</v>
      </c>
      <c r="Y10" s="316">
        <v>2.399388E-12</v>
      </c>
      <c r="Z10" s="317">
        <v>-3.9353939999999999E-16</v>
      </c>
      <c r="AA10" s="312">
        <v>12</v>
      </c>
      <c r="AB10" s="313">
        <v>0</v>
      </c>
      <c r="AC10" s="313">
        <v>0</v>
      </c>
      <c r="AD10" s="314">
        <v>0</v>
      </c>
      <c r="AE10" s="315">
        <v>0.99993620000000005</v>
      </c>
      <c r="AF10" s="316">
        <v>-2.05046E-3</v>
      </c>
      <c r="AG10" s="316">
        <v>2.4826510000000001E-6</v>
      </c>
      <c r="AH10" s="316">
        <v>6.4898259999999997E-9</v>
      </c>
      <c r="AI10" s="316">
        <v>-2.4866879999999999E-11</v>
      </c>
      <c r="AJ10" s="317">
        <v>0</v>
      </c>
      <c r="AK10" s="315">
        <v>0.96597569999999999</v>
      </c>
      <c r="AL10" s="316">
        <v>-1.7035279999999999E-3</v>
      </c>
      <c r="AM10" s="316">
        <v>9.3997299999999995E-6</v>
      </c>
      <c r="AN10" s="316">
        <v>-5.2370650000000001E-8</v>
      </c>
      <c r="AO10" s="316">
        <v>1.158896E-10</v>
      </c>
      <c r="AP10" s="317">
        <v>0</v>
      </c>
      <c r="AQ10" s="315">
        <v>1.128533</v>
      </c>
      <c r="AR10" s="316">
        <v>7.4998570000000004E-3</v>
      </c>
      <c r="AS10" s="316">
        <v>-4.6228659999999997E-5</v>
      </c>
      <c r="AT10" s="316">
        <v>1.9815540000000001E-7</v>
      </c>
      <c r="AU10" s="316">
        <v>-2.6012989999999998E-10</v>
      </c>
      <c r="AV10" s="317">
        <v>0</v>
      </c>
      <c r="AW10" s="318">
        <v>3.38</v>
      </c>
      <c r="AX10" s="319">
        <v>5000</v>
      </c>
      <c r="AY10" s="320"/>
      <c r="AZ10" s="321">
        <v>0.625</v>
      </c>
      <c r="BA10" s="306">
        <v>94</v>
      </c>
      <c r="BB10" s="322">
        <v>150</v>
      </c>
      <c r="BC10" s="323">
        <v>14</v>
      </c>
      <c r="BD10" s="324">
        <v>236</v>
      </c>
      <c r="BE10" s="324">
        <v>1</v>
      </c>
      <c r="BF10" s="325">
        <f t="shared" si="0"/>
        <v>2.9220989999999998</v>
      </c>
      <c r="BG10" s="305" t="s">
        <v>320</v>
      </c>
      <c r="BH10" s="306" t="str">
        <f t="shared" ref="BH10" si="86">CONCATENATE(E10)</f>
        <v>338-1150</v>
      </c>
      <c r="BI10" s="326">
        <v>100</v>
      </c>
      <c r="BJ10" s="327">
        <f t="shared" si="1"/>
        <v>22.188690000000001</v>
      </c>
      <c r="BK10" s="328">
        <f t="shared" si="2"/>
        <v>0.13204769999999999</v>
      </c>
      <c r="BL10" s="329">
        <f t="shared" si="3"/>
        <v>920</v>
      </c>
      <c r="BM10" s="328">
        <f t="shared" si="4"/>
        <v>17.833901808429161</v>
      </c>
      <c r="BN10" s="328">
        <f t="shared" si="5"/>
        <v>0.22927138995710566</v>
      </c>
      <c r="BO10" s="329">
        <f t="shared" si="6"/>
        <v>1150</v>
      </c>
      <c r="BP10" s="328">
        <f t="shared" si="7"/>
        <v>15.572173529169063</v>
      </c>
      <c r="BQ10" s="328">
        <f t="shared" si="8"/>
        <v>0.23911722797097187</v>
      </c>
      <c r="BR10" s="329">
        <f t="shared" si="9"/>
        <v>1380</v>
      </c>
      <c r="BS10" s="328">
        <f t="shared" si="10"/>
        <v>12.275472422589333</v>
      </c>
      <c r="BT10" s="330">
        <f t="shared" si="11"/>
        <v>0.24468806438920715</v>
      </c>
      <c r="BU10" s="331">
        <f t="shared" ref="BU10" si="87">I10</f>
        <v>22.188690000000001</v>
      </c>
      <c r="BV10" s="332">
        <f t="shared" ref="BV10" si="88">J10</f>
        <v>-1.800564E-4</v>
      </c>
      <c r="BW10" s="332">
        <f t="shared" ref="BW10" si="89">K10</f>
        <v>-1.233471E-5</v>
      </c>
      <c r="BX10" s="332">
        <f t="shared" ref="BX10" si="90">L10</f>
        <v>1.6743899999999999E-8</v>
      </c>
      <c r="BY10" s="332">
        <f t="shared" ref="BY10" si="91">M10</f>
        <v>-1.1780529999999999E-11</v>
      </c>
      <c r="BZ10" s="332">
        <f t="shared" ref="BZ10" si="92">N10</f>
        <v>2.506787E-15</v>
      </c>
      <c r="CA10" s="332">
        <f t="shared" ref="CA10" si="93">O10</f>
        <v>0.13204769999999999</v>
      </c>
      <c r="CB10" s="332">
        <f t="shared" ref="CB10" si="94">P10</f>
        <v>1.3565380000000001E-4</v>
      </c>
      <c r="CC10" s="332">
        <f t="shared" ref="CC10" si="95">Q10</f>
        <v>2.304462E-8</v>
      </c>
      <c r="CD10" s="332">
        <f t="shared" ref="CD10" si="96">R10</f>
        <v>-1.045641E-10</v>
      </c>
      <c r="CE10" s="332">
        <f t="shared" ref="CE10" si="97">S10</f>
        <v>5.7581050000000006E-14</v>
      </c>
      <c r="CF10" s="332">
        <f t="shared" ref="CF10" si="98">T10</f>
        <v>-1.0485229999999999E-17</v>
      </c>
      <c r="CG10" s="329">
        <v>0</v>
      </c>
      <c r="CH10" s="329">
        <v>0</v>
      </c>
      <c r="CI10" s="329">
        <v>0</v>
      </c>
      <c r="CJ10" s="329">
        <v>0</v>
      </c>
      <c r="CK10" s="329">
        <v>0</v>
      </c>
      <c r="CL10" s="333">
        <v>0</v>
      </c>
      <c r="CM10" s="334">
        <v>1800</v>
      </c>
      <c r="CN10" s="329">
        <v>22</v>
      </c>
      <c r="CO10" s="329">
        <v>22</v>
      </c>
      <c r="CP10" s="329">
        <v>0.25</v>
      </c>
      <c r="CQ10" s="329">
        <v>55</v>
      </c>
      <c r="CR10" s="329">
        <v>200</v>
      </c>
      <c r="CS10" s="329">
        <v>2</v>
      </c>
      <c r="CT10" s="329">
        <v>2</v>
      </c>
      <c r="CU10" s="329">
        <v>0.05</v>
      </c>
      <c r="CV10" s="329">
        <v>5</v>
      </c>
      <c r="CW10" s="329">
        <v>1</v>
      </c>
      <c r="CX10" s="329">
        <v>1</v>
      </c>
      <c r="CY10" s="329">
        <v>1</v>
      </c>
      <c r="CZ10" s="329">
        <v>1</v>
      </c>
      <c r="DA10" s="329">
        <f t="shared" ref="DA10" si="99">BL10</f>
        <v>920</v>
      </c>
      <c r="DB10" s="329">
        <v>4</v>
      </c>
      <c r="DC10" s="329">
        <f t="shared" ref="DC10" si="100">BR10</f>
        <v>1380</v>
      </c>
      <c r="DD10" s="333">
        <v>4</v>
      </c>
      <c r="DE10" s="334">
        <v>1900</v>
      </c>
      <c r="DF10" s="329">
        <v>1650</v>
      </c>
      <c r="DG10" s="329">
        <v>1380</v>
      </c>
      <c r="DH10" s="329">
        <v>1260</v>
      </c>
      <c r="DI10" s="329">
        <v>1150</v>
      </c>
      <c r="DJ10" s="329">
        <v>1040</v>
      </c>
      <c r="DK10" s="329">
        <v>920</v>
      </c>
      <c r="DL10" s="329">
        <v>600</v>
      </c>
      <c r="DM10" s="329">
        <v>300</v>
      </c>
      <c r="DN10" s="329">
        <v>0</v>
      </c>
      <c r="DO10" s="306"/>
      <c r="DP10" s="306"/>
      <c r="DQ10" s="306"/>
      <c r="DR10" s="306"/>
      <c r="DS10" s="306"/>
      <c r="DT10" s="306"/>
      <c r="DU10" s="322"/>
    </row>
    <row r="11" spans="1:125">
      <c r="A11" s="301">
        <v>338</v>
      </c>
      <c r="B11" s="335" t="s">
        <v>114</v>
      </c>
      <c r="C11" s="336" t="s">
        <v>159</v>
      </c>
      <c r="D11" s="337" t="s">
        <v>162</v>
      </c>
      <c r="E11" s="304" t="s">
        <v>214</v>
      </c>
      <c r="F11" s="305">
        <f>F10</f>
        <v>750</v>
      </c>
      <c r="G11" s="306">
        <f>G10</f>
        <v>1150</v>
      </c>
      <c r="H11" s="306">
        <f>H10</f>
        <v>1450</v>
      </c>
      <c r="I11" s="307">
        <v>22.188690000000001</v>
      </c>
      <c r="J11" s="307">
        <v>-1.800564E-4</v>
      </c>
      <c r="K11" s="307">
        <v>-1.233471E-5</v>
      </c>
      <c r="L11" s="307">
        <v>1.6743899999999999E-8</v>
      </c>
      <c r="M11" s="307">
        <v>-1.1780529999999999E-11</v>
      </c>
      <c r="N11" s="307">
        <v>2.506787E-15</v>
      </c>
      <c r="O11" s="307">
        <v>0.13204769999999999</v>
      </c>
      <c r="P11" s="307">
        <v>1.3565380000000001E-4</v>
      </c>
      <c r="Q11" s="307">
        <v>2.304462E-8</v>
      </c>
      <c r="R11" s="307">
        <v>-1.045641E-10</v>
      </c>
      <c r="S11" s="307">
        <v>5.7581050000000006E-14</v>
      </c>
      <c r="T11" s="308">
        <v>-1.0485229999999999E-17</v>
      </c>
      <c r="U11" s="349">
        <v>28.2454</v>
      </c>
      <c r="V11" s="316">
        <v>-7.2171259999999999E-3</v>
      </c>
      <c r="W11" s="316">
        <v>-1.822051E-5</v>
      </c>
      <c r="X11" s="316">
        <v>2.3845039999999999E-8</v>
      </c>
      <c r="Y11" s="316">
        <v>-1.1902460000000001E-11</v>
      </c>
      <c r="Z11" s="317">
        <v>1.2932999999999999E-15</v>
      </c>
      <c r="AA11" s="312">
        <v>12</v>
      </c>
      <c r="AB11" s="313">
        <v>0</v>
      </c>
      <c r="AC11" s="313">
        <v>0</v>
      </c>
      <c r="AD11" s="314">
        <v>0</v>
      </c>
      <c r="AE11" s="315">
        <v>0.99993620000000005</v>
      </c>
      <c r="AF11" s="316">
        <v>-2.05046E-3</v>
      </c>
      <c r="AG11" s="316">
        <v>2.4826510000000001E-6</v>
      </c>
      <c r="AH11" s="316">
        <v>6.4898259999999997E-9</v>
      </c>
      <c r="AI11" s="316">
        <v>-2.4866879999999999E-11</v>
      </c>
      <c r="AJ11" s="317">
        <v>0</v>
      </c>
      <c r="AK11" s="315">
        <v>0.96597569999999999</v>
      </c>
      <c r="AL11" s="316">
        <v>-1.7035279999999999E-3</v>
      </c>
      <c r="AM11" s="316">
        <v>9.3997299999999995E-6</v>
      </c>
      <c r="AN11" s="316">
        <v>-5.2370650000000001E-8</v>
      </c>
      <c r="AO11" s="316">
        <v>1.158896E-10</v>
      </c>
      <c r="AP11" s="317">
        <v>0</v>
      </c>
      <c r="AQ11" s="315">
        <v>1.128533</v>
      </c>
      <c r="AR11" s="316">
        <v>7.4998570000000004E-3</v>
      </c>
      <c r="AS11" s="316">
        <v>-4.6228659999999997E-5</v>
      </c>
      <c r="AT11" s="316">
        <v>1.9815540000000001E-7</v>
      </c>
      <c r="AU11" s="316">
        <v>-2.6012989999999998E-10</v>
      </c>
      <c r="AV11" s="317">
        <v>0</v>
      </c>
      <c r="AW11" s="318">
        <v>3.38</v>
      </c>
      <c r="AX11" s="319">
        <v>5000</v>
      </c>
      <c r="AY11" s="320"/>
      <c r="AZ11" s="321">
        <v>0.625</v>
      </c>
      <c r="BA11" s="306">
        <v>94</v>
      </c>
      <c r="BB11" s="322">
        <v>150</v>
      </c>
      <c r="BC11" s="323">
        <v>13</v>
      </c>
      <c r="BD11" s="324">
        <v>235</v>
      </c>
      <c r="BE11" s="324">
        <v>1</v>
      </c>
      <c r="BF11" s="325">
        <f t="shared" si="0"/>
        <v>28.2454</v>
      </c>
      <c r="BG11" s="305" t="s">
        <v>320</v>
      </c>
      <c r="BH11" s="306" t="str">
        <f t="shared" ref="BH11" si="101">CONCATENATE(E11)</f>
        <v>338-1150C</v>
      </c>
      <c r="BI11" s="326">
        <v>100</v>
      </c>
      <c r="BJ11" s="327">
        <f t="shared" si="1"/>
        <v>22.188690000000001</v>
      </c>
      <c r="BK11" s="328">
        <f t="shared" si="2"/>
        <v>0.13204769999999999</v>
      </c>
      <c r="BL11" s="329">
        <f t="shared" si="3"/>
        <v>920</v>
      </c>
      <c r="BM11" s="328">
        <f t="shared" si="4"/>
        <v>17.833901808429161</v>
      </c>
      <c r="BN11" s="328">
        <f t="shared" si="5"/>
        <v>0.22927138995710566</v>
      </c>
      <c r="BO11" s="329">
        <f t="shared" si="6"/>
        <v>1150</v>
      </c>
      <c r="BP11" s="328">
        <f t="shared" si="7"/>
        <v>15.572173529169063</v>
      </c>
      <c r="BQ11" s="328">
        <f t="shared" si="8"/>
        <v>0.23911722797097187</v>
      </c>
      <c r="BR11" s="329">
        <f t="shared" si="9"/>
        <v>1380</v>
      </c>
      <c r="BS11" s="328">
        <f t="shared" si="10"/>
        <v>12.275472422589333</v>
      </c>
      <c r="BT11" s="330">
        <f t="shared" si="11"/>
        <v>0.24468806438920715</v>
      </c>
      <c r="BU11" s="331">
        <f t="shared" ref="BU11" si="102">I11</f>
        <v>22.188690000000001</v>
      </c>
      <c r="BV11" s="332">
        <f t="shared" ref="BV11" si="103">J11</f>
        <v>-1.800564E-4</v>
      </c>
      <c r="BW11" s="332">
        <f t="shared" ref="BW11" si="104">K11</f>
        <v>-1.233471E-5</v>
      </c>
      <c r="BX11" s="332">
        <f t="shared" ref="BX11" si="105">L11</f>
        <v>1.6743899999999999E-8</v>
      </c>
      <c r="BY11" s="332">
        <f t="shared" ref="BY11" si="106">M11</f>
        <v>-1.1780529999999999E-11</v>
      </c>
      <c r="BZ11" s="332">
        <f t="shared" ref="BZ11" si="107">N11</f>
        <v>2.506787E-15</v>
      </c>
      <c r="CA11" s="332">
        <f t="shared" ref="CA11" si="108">O11</f>
        <v>0.13204769999999999</v>
      </c>
      <c r="CB11" s="332">
        <f t="shared" ref="CB11" si="109">P11</f>
        <v>1.3565380000000001E-4</v>
      </c>
      <c r="CC11" s="332">
        <f t="shared" ref="CC11" si="110">Q11</f>
        <v>2.304462E-8</v>
      </c>
      <c r="CD11" s="332">
        <f t="shared" ref="CD11" si="111">R11</f>
        <v>-1.045641E-10</v>
      </c>
      <c r="CE11" s="332">
        <f t="shared" ref="CE11" si="112">S11</f>
        <v>5.7581050000000006E-14</v>
      </c>
      <c r="CF11" s="332">
        <f t="shared" ref="CF11" si="113">T11</f>
        <v>-1.0485229999999999E-17</v>
      </c>
      <c r="CG11" s="329">
        <v>0</v>
      </c>
      <c r="CH11" s="329">
        <v>0</v>
      </c>
      <c r="CI11" s="329">
        <v>0</v>
      </c>
      <c r="CJ11" s="329">
        <v>0</v>
      </c>
      <c r="CK11" s="329">
        <v>0</v>
      </c>
      <c r="CL11" s="333">
        <v>0</v>
      </c>
      <c r="CM11" s="334">
        <v>1800</v>
      </c>
      <c r="CN11" s="329">
        <v>22</v>
      </c>
      <c r="CO11" s="329">
        <v>22</v>
      </c>
      <c r="CP11" s="329">
        <v>0.25</v>
      </c>
      <c r="CQ11" s="329">
        <v>55</v>
      </c>
      <c r="CR11" s="329">
        <v>200</v>
      </c>
      <c r="CS11" s="329">
        <v>2</v>
      </c>
      <c r="CT11" s="329">
        <v>2</v>
      </c>
      <c r="CU11" s="329">
        <v>0.05</v>
      </c>
      <c r="CV11" s="329">
        <v>5</v>
      </c>
      <c r="CW11" s="329">
        <v>1</v>
      </c>
      <c r="CX11" s="329">
        <v>1</v>
      </c>
      <c r="CY11" s="329">
        <v>1</v>
      </c>
      <c r="CZ11" s="329">
        <v>1</v>
      </c>
      <c r="DA11" s="329">
        <f t="shared" ref="DA11" si="114">BL11</f>
        <v>920</v>
      </c>
      <c r="DB11" s="329">
        <v>4</v>
      </c>
      <c r="DC11" s="329">
        <f t="shared" ref="DC11" si="115">BR11</f>
        <v>1380</v>
      </c>
      <c r="DD11" s="333">
        <v>4</v>
      </c>
      <c r="DE11" s="334">
        <v>1900</v>
      </c>
      <c r="DF11" s="329">
        <v>1650</v>
      </c>
      <c r="DG11" s="329">
        <v>1380</v>
      </c>
      <c r="DH11" s="329">
        <v>1260</v>
      </c>
      <c r="DI11" s="329">
        <v>1150</v>
      </c>
      <c r="DJ11" s="329">
        <v>1040</v>
      </c>
      <c r="DK11" s="329">
        <v>920</v>
      </c>
      <c r="DL11" s="329">
        <v>600</v>
      </c>
      <c r="DM11" s="329">
        <v>300</v>
      </c>
      <c r="DN11" s="329">
        <v>0</v>
      </c>
      <c r="DO11" s="306"/>
      <c r="DP11" s="306"/>
      <c r="DQ11" s="306"/>
      <c r="DR11" s="306"/>
      <c r="DS11" s="306"/>
      <c r="DT11" s="306"/>
      <c r="DU11" s="322"/>
    </row>
    <row r="12" spans="1:125">
      <c r="A12" s="301">
        <v>338</v>
      </c>
      <c r="B12" s="335" t="s">
        <v>115</v>
      </c>
      <c r="C12" s="336" t="s">
        <v>163</v>
      </c>
      <c r="D12" s="337" t="s">
        <v>164</v>
      </c>
      <c r="E12" s="304" t="s">
        <v>139</v>
      </c>
      <c r="F12" s="305">
        <v>800</v>
      </c>
      <c r="G12" s="306">
        <v>1450</v>
      </c>
      <c r="H12" s="306">
        <v>2050</v>
      </c>
      <c r="I12" s="307">
        <v>20.786300000000001</v>
      </c>
      <c r="J12" s="307">
        <v>-4.9246799999999999E-3</v>
      </c>
      <c r="K12" s="307">
        <v>9.4550500000000002E-7</v>
      </c>
      <c r="L12" s="307">
        <v>-1.3020700000000001E-10</v>
      </c>
      <c r="M12" s="307">
        <v>-3.2178499999999998E-13</v>
      </c>
      <c r="N12" s="307">
        <v>5.3532100000000002E-17</v>
      </c>
      <c r="O12" s="307">
        <v>0.14604400000000001</v>
      </c>
      <c r="P12" s="307">
        <v>2.20628E-4</v>
      </c>
      <c r="Q12" s="307">
        <v>-2.2443500000000001E-7</v>
      </c>
      <c r="R12" s="307">
        <v>2.1105000000000001E-10</v>
      </c>
      <c r="S12" s="307">
        <v>-8.9742100000000005E-14</v>
      </c>
      <c r="T12" s="308">
        <v>1.31194E-17</v>
      </c>
      <c r="U12" s="338">
        <v>2.9220989999999998</v>
      </c>
      <c r="V12" s="339">
        <v>-1.0436219999999999E-3</v>
      </c>
      <c r="W12" s="339">
        <v>3.6330479999999998E-6</v>
      </c>
      <c r="X12" s="339">
        <v>-5.1058839999999998E-9</v>
      </c>
      <c r="Y12" s="339">
        <v>2.399388E-12</v>
      </c>
      <c r="Z12" s="340">
        <v>-3.9353939999999999E-16</v>
      </c>
      <c r="AA12" s="341">
        <v>12</v>
      </c>
      <c r="AB12" s="350">
        <v>0</v>
      </c>
      <c r="AC12" s="350">
        <v>0</v>
      </c>
      <c r="AD12" s="351">
        <v>0</v>
      </c>
      <c r="AE12" s="352">
        <v>0.99993620000000005</v>
      </c>
      <c r="AF12" s="339">
        <v>-2.05046E-3</v>
      </c>
      <c r="AG12" s="339">
        <v>2.4826510000000001E-6</v>
      </c>
      <c r="AH12" s="339">
        <v>6.4898259999999997E-9</v>
      </c>
      <c r="AI12" s="339">
        <v>-2.4866879999999999E-11</v>
      </c>
      <c r="AJ12" s="340">
        <v>0</v>
      </c>
      <c r="AK12" s="352">
        <v>0.96597569999999999</v>
      </c>
      <c r="AL12" s="339">
        <v>-1.7035279999999999E-3</v>
      </c>
      <c r="AM12" s="339">
        <v>9.3997299999999995E-6</v>
      </c>
      <c r="AN12" s="339">
        <v>-5.2370650000000001E-8</v>
      </c>
      <c r="AO12" s="339">
        <v>1.158896E-10</v>
      </c>
      <c r="AP12" s="340">
        <v>0</v>
      </c>
      <c r="AQ12" s="352">
        <v>1.128533</v>
      </c>
      <c r="AR12" s="339">
        <v>7.4998570000000004E-3</v>
      </c>
      <c r="AS12" s="339">
        <v>-4.6228659999999997E-5</v>
      </c>
      <c r="AT12" s="339">
        <v>1.9815540000000001E-7</v>
      </c>
      <c r="AU12" s="339">
        <v>-2.6012989999999998E-10</v>
      </c>
      <c r="AV12" s="340">
        <v>0</v>
      </c>
      <c r="AW12" s="318">
        <v>3.38</v>
      </c>
      <c r="AX12" s="319">
        <v>5000</v>
      </c>
      <c r="AY12" s="320"/>
      <c r="AZ12" s="321">
        <v>0.6875</v>
      </c>
      <c r="BA12" s="306">
        <v>125</v>
      </c>
      <c r="BB12" s="322">
        <v>200</v>
      </c>
      <c r="BC12" s="323">
        <v>14</v>
      </c>
      <c r="BD12" s="324">
        <v>186</v>
      </c>
      <c r="BE12" s="324">
        <v>1</v>
      </c>
      <c r="BF12" s="325">
        <f t="shared" si="0"/>
        <v>2.9220989999999998</v>
      </c>
      <c r="BG12" s="305" t="s">
        <v>320</v>
      </c>
      <c r="BH12" s="306" t="str">
        <f t="shared" ref="BH12" si="116">CONCATENATE(E12)</f>
        <v>338-1450</v>
      </c>
      <c r="BI12" s="326">
        <v>100</v>
      </c>
      <c r="BJ12" s="327">
        <f t="shared" si="1"/>
        <v>20.786300000000001</v>
      </c>
      <c r="BK12" s="328">
        <f t="shared" si="2"/>
        <v>0.14604400000000001</v>
      </c>
      <c r="BL12" s="329">
        <f t="shared" si="3"/>
        <v>1160</v>
      </c>
      <c r="BM12" s="328">
        <f t="shared" si="4"/>
        <v>15.672502255719209</v>
      </c>
      <c r="BN12" s="328">
        <f t="shared" si="5"/>
        <v>0.29446448863366148</v>
      </c>
      <c r="BO12" s="329">
        <f t="shared" si="6"/>
        <v>1450</v>
      </c>
      <c r="BP12" s="328">
        <f t="shared" si="7"/>
        <v>14.157159868275908</v>
      </c>
      <c r="BQ12" s="328">
        <f t="shared" si="8"/>
        <v>0.32487866987143749</v>
      </c>
      <c r="BR12" s="329">
        <f t="shared" si="9"/>
        <v>1740</v>
      </c>
      <c r="BS12" s="328">
        <f t="shared" si="10"/>
        <v>12.298245012298544</v>
      </c>
      <c r="BT12" s="330">
        <f t="shared" si="11"/>
        <v>0.34889269516291449</v>
      </c>
      <c r="BU12" s="331">
        <f t="shared" ref="BU12" si="117">I12</f>
        <v>20.786300000000001</v>
      </c>
      <c r="BV12" s="332">
        <f t="shared" ref="BV12" si="118">J12</f>
        <v>-4.9246799999999999E-3</v>
      </c>
      <c r="BW12" s="332">
        <f t="shared" ref="BW12" si="119">K12</f>
        <v>9.4550500000000002E-7</v>
      </c>
      <c r="BX12" s="332">
        <f t="shared" ref="BX12" si="120">L12</f>
        <v>-1.3020700000000001E-10</v>
      </c>
      <c r="BY12" s="332">
        <f t="shared" ref="BY12" si="121">M12</f>
        <v>-3.2178499999999998E-13</v>
      </c>
      <c r="BZ12" s="332">
        <f t="shared" ref="BZ12" si="122">N12</f>
        <v>5.3532100000000002E-17</v>
      </c>
      <c r="CA12" s="332">
        <f t="shared" ref="CA12" si="123">O12</f>
        <v>0.14604400000000001</v>
      </c>
      <c r="CB12" s="332">
        <f t="shared" ref="CB12" si="124">P12</f>
        <v>2.20628E-4</v>
      </c>
      <c r="CC12" s="332">
        <f t="shared" ref="CC12" si="125">Q12</f>
        <v>-2.2443500000000001E-7</v>
      </c>
      <c r="CD12" s="332">
        <f t="shared" ref="CD12" si="126">R12</f>
        <v>2.1105000000000001E-10</v>
      </c>
      <c r="CE12" s="332">
        <f t="shared" ref="CE12" si="127">S12</f>
        <v>-8.9742100000000005E-14</v>
      </c>
      <c r="CF12" s="332">
        <f t="shared" ref="CF12" si="128">T12</f>
        <v>1.31194E-17</v>
      </c>
      <c r="CG12" s="329">
        <v>0</v>
      </c>
      <c r="CH12" s="329">
        <v>0</v>
      </c>
      <c r="CI12" s="329">
        <v>0</v>
      </c>
      <c r="CJ12" s="329">
        <v>0</v>
      </c>
      <c r="CK12" s="329">
        <v>0</v>
      </c>
      <c r="CL12" s="333">
        <v>0</v>
      </c>
      <c r="CM12" s="334">
        <v>2800</v>
      </c>
      <c r="CN12" s="329">
        <v>20</v>
      </c>
      <c r="CO12" s="329">
        <v>18</v>
      </c>
      <c r="CP12" s="329">
        <v>0.35</v>
      </c>
      <c r="CQ12" s="329">
        <v>45</v>
      </c>
      <c r="CR12" s="329">
        <v>200</v>
      </c>
      <c r="CS12" s="329">
        <v>2</v>
      </c>
      <c r="CT12" s="329">
        <v>2</v>
      </c>
      <c r="CU12" s="329">
        <v>0.05</v>
      </c>
      <c r="CV12" s="329">
        <v>5</v>
      </c>
      <c r="CW12" s="329">
        <v>1</v>
      </c>
      <c r="CX12" s="329">
        <v>1</v>
      </c>
      <c r="CY12" s="329">
        <v>1</v>
      </c>
      <c r="CZ12" s="329">
        <v>1</v>
      </c>
      <c r="DA12" s="329">
        <f t="shared" ref="DA12" si="129">BL12</f>
        <v>1160</v>
      </c>
      <c r="DB12" s="329">
        <v>4</v>
      </c>
      <c r="DC12" s="329">
        <f t="shared" ref="DC12" si="130">BR12</f>
        <v>1740</v>
      </c>
      <c r="DD12" s="333">
        <v>4</v>
      </c>
      <c r="DE12" s="334">
        <v>2800</v>
      </c>
      <c r="DF12" s="329">
        <v>2400</v>
      </c>
      <c r="DG12" s="329">
        <v>2000</v>
      </c>
      <c r="DH12" s="329">
        <v>1740</v>
      </c>
      <c r="DI12" s="329">
        <v>1600</v>
      </c>
      <c r="DJ12" s="329">
        <v>1450</v>
      </c>
      <c r="DK12" s="329">
        <v>1320</v>
      </c>
      <c r="DL12" s="329">
        <v>1160</v>
      </c>
      <c r="DM12" s="329">
        <v>800</v>
      </c>
      <c r="DN12" s="329">
        <v>400</v>
      </c>
      <c r="DO12" s="329">
        <v>0</v>
      </c>
      <c r="DP12" s="306"/>
      <c r="DQ12" s="306"/>
      <c r="DR12" s="306"/>
      <c r="DS12" s="306"/>
      <c r="DT12" s="306"/>
      <c r="DU12" s="322"/>
    </row>
    <row r="13" spans="1:125">
      <c r="A13" s="301">
        <v>338</v>
      </c>
      <c r="B13" s="335" t="s">
        <v>115</v>
      </c>
      <c r="C13" s="336" t="s">
        <v>163</v>
      </c>
      <c r="D13" s="337" t="s">
        <v>164</v>
      </c>
      <c r="E13" s="304" t="s">
        <v>215</v>
      </c>
      <c r="F13" s="305">
        <f>F12</f>
        <v>800</v>
      </c>
      <c r="G13" s="306">
        <f>G12</f>
        <v>1450</v>
      </c>
      <c r="H13" s="306">
        <f>H12</f>
        <v>2050</v>
      </c>
      <c r="I13" s="307">
        <v>20.786300000000001</v>
      </c>
      <c r="J13" s="307">
        <v>-4.9246799999999999E-3</v>
      </c>
      <c r="K13" s="307">
        <v>9.4550500000000002E-7</v>
      </c>
      <c r="L13" s="307">
        <v>-1.3020700000000001E-10</v>
      </c>
      <c r="M13" s="307">
        <v>-3.2178499999999998E-13</v>
      </c>
      <c r="N13" s="307">
        <v>5.3532100000000002E-17</v>
      </c>
      <c r="O13" s="307">
        <v>0.14604400000000001</v>
      </c>
      <c r="P13" s="307">
        <v>2.20628E-4</v>
      </c>
      <c r="Q13" s="307">
        <v>-2.2443500000000001E-7</v>
      </c>
      <c r="R13" s="307">
        <v>2.1105000000000001E-10</v>
      </c>
      <c r="S13" s="307">
        <v>-8.9742100000000005E-14</v>
      </c>
      <c r="T13" s="308">
        <v>1.31194E-17</v>
      </c>
      <c r="U13" s="338">
        <v>28.2454</v>
      </c>
      <c r="V13" s="339">
        <v>-7.2171259999999999E-3</v>
      </c>
      <c r="W13" s="339">
        <v>-1.822051E-5</v>
      </c>
      <c r="X13" s="339">
        <v>2.3845039999999999E-8</v>
      </c>
      <c r="Y13" s="339">
        <v>-1.1902460000000001E-11</v>
      </c>
      <c r="Z13" s="340">
        <v>1.2932999999999999E-15</v>
      </c>
      <c r="AA13" s="341">
        <v>12</v>
      </c>
      <c r="AB13" s="350">
        <v>0</v>
      </c>
      <c r="AC13" s="350">
        <v>0</v>
      </c>
      <c r="AD13" s="351">
        <v>0</v>
      </c>
      <c r="AE13" s="352">
        <v>0.99993620000000005</v>
      </c>
      <c r="AF13" s="339">
        <v>-2.05046E-3</v>
      </c>
      <c r="AG13" s="339">
        <v>2.4826510000000001E-6</v>
      </c>
      <c r="AH13" s="339">
        <v>6.4898259999999997E-9</v>
      </c>
      <c r="AI13" s="339">
        <v>-2.4866879999999999E-11</v>
      </c>
      <c r="AJ13" s="340">
        <v>0</v>
      </c>
      <c r="AK13" s="352">
        <v>0.96597569999999999</v>
      </c>
      <c r="AL13" s="339">
        <v>-1.7035279999999999E-3</v>
      </c>
      <c r="AM13" s="339">
        <v>9.3997299999999995E-6</v>
      </c>
      <c r="AN13" s="339">
        <v>-5.2370650000000001E-8</v>
      </c>
      <c r="AO13" s="339">
        <v>1.158896E-10</v>
      </c>
      <c r="AP13" s="340">
        <v>0</v>
      </c>
      <c r="AQ13" s="352">
        <v>1.128533</v>
      </c>
      <c r="AR13" s="339">
        <v>7.4998570000000004E-3</v>
      </c>
      <c r="AS13" s="339">
        <v>-4.6228659999999997E-5</v>
      </c>
      <c r="AT13" s="339">
        <v>1.9815540000000001E-7</v>
      </c>
      <c r="AU13" s="339">
        <v>-2.6012989999999998E-10</v>
      </c>
      <c r="AV13" s="340">
        <v>0</v>
      </c>
      <c r="AW13" s="318">
        <v>3.38</v>
      </c>
      <c r="AX13" s="319">
        <v>5000</v>
      </c>
      <c r="AY13" s="320"/>
      <c r="AZ13" s="321">
        <v>0.6875</v>
      </c>
      <c r="BA13" s="306">
        <v>125</v>
      </c>
      <c r="BB13" s="322">
        <v>200</v>
      </c>
      <c r="BC13" s="323">
        <v>13</v>
      </c>
      <c r="BD13" s="324">
        <v>185</v>
      </c>
      <c r="BE13" s="324">
        <v>1</v>
      </c>
      <c r="BF13" s="325">
        <f t="shared" si="0"/>
        <v>28.2454</v>
      </c>
      <c r="BG13" s="305" t="s">
        <v>320</v>
      </c>
      <c r="BH13" s="306" t="str">
        <f t="shared" ref="BH13" si="131">CONCATENATE(E13)</f>
        <v>338-1450C</v>
      </c>
      <c r="BI13" s="326">
        <v>100</v>
      </c>
      <c r="BJ13" s="327">
        <f t="shared" si="1"/>
        <v>20.786300000000001</v>
      </c>
      <c r="BK13" s="328">
        <f t="shared" si="2"/>
        <v>0.14604400000000001</v>
      </c>
      <c r="BL13" s="329">
        <f t="shared" si="3"/>
        <v>1160</v>
      </c>
      <c r="BM13" s="328">
        <f t="shared" si="4"/>
        <v>15.672502255719209</v>
      </c>
      <c r="BN13" s="328">
        <f t="shared" si="5"/>
        <v>0.29446448863366148</v>
      </c>
      <c r="BO13" s="329">
        <f t="shared" si="6"/>
        <v>1450</v>
      </c>
      <c r="BP13" s="328">
        <f t="shared" si="7"/>
        <v>14.157159868275908</v>
      </c>
      <c r="BQ13" s="328">
        <f t="shared" si="8"/>
        <v>0.32487866987143749</v>
      </c>
      <c r="BR13" s="329">
        <f t="shared" si="9"/>
        <v>1740</v>
      </c>
      <c r="BS13" s="328">
        <f t="shared" si="10"/>
        <v>12.298245012298544</v>
      </c>
      <c r="BT13" s="330">
        <f t="shared" si="11"/>
        <v>0.34889269516291449</v>
      </c>
      <c r="BU13" s="331">
        <f t="shared" ref="BU13" si="132">I13</f>
        <v>20.786300000000001</v>
      </c>
      <c r="BV13" s="332">
        <f t="shared" ref="BV13" si="133">J13</f>
        <v>-4.9246799999999999E-3</v>
      </c>
      <c r="BW13" s="332">
        <f t="shared" ref="BW13" si="134">K13</f>
        <v>9.4550500000000002E-7</v>
      </c>
      <c r="BX13" s="332">
        <f t="shared" ref="BX13" si="135">L13</f>
        <v>-1.3020700000000001E-10</v>
      </c>
      <c r="BY13" s="332">
        <f t="shared" ref="BY13" si="136">M13</f>
        <v>-3.2178499999999998E-13</v>
      </c>
      <c r="BZ13" s="332">
        <f t="shared" ref="BZ13" si="137">N13</f>
        <v>5.3532100000000002E-17</v>
      </c>
      <c r="CA13" s="332">
        <f t="shared" ref="CA13" si="138">O13</f>
        <v>0.14604400000000001</v>
      </c>
      <c r="CB13" s="332">
        <f t="shared" ref="CB13" si="139">P13</f>
        <v>2.20628E-4</v>
      </c>
      <c r="CC13" s="332">
        <f t="shared" ref="CC13" si="140">Q13</f>
        <v>-2.2443500000000001E-7</v>
      </c>
      <c r="CD13" s="332">
        <f t="shared" ref="CD13" si="141">R13</f>
        <v>2.1105000000000001E-10</v>
      </c>
      <c r="CE13" s="332">
        <f t="shared" ref="CE13" si="142">S13</f>
        <v>-8.9742100000000005E-14</v>
      </c>
      <c r="CF13" s="332">
        <f t="shared" ref="CF13" si="143">T13</f>
        <v>1.31194E-17</v>
      </c>
      <c r="CG13" s="329">
        <v>0</v>
      </c>
      <c r="CH13" s="329">
        <v>0</v>
      </c>
      <c r="CI13" s="329">
        <v>0</v>
      </c>
      <c r="CJ13" s="329">
        <v>0</v>
      </c>
      <c r="CK13" s="329">
        <v>0</v>
      </c>
      <c r="CL13" s="333">
        <v>0</v>
      </c>
      <c r="CM13" s="334">
        <v>2800</v>
      </c>
      <c r="CN13" s="329">
        <v>20</v>
      </c>
      <c r="CO13" s="329">
        <v>18</v>
      </c>
      <c r="CP13" s="329">
        <v>0.35</v>
      </c>
      <c r="CQ13" s="329">
        <v>45</v>
      </c>
      <c r="CR13" s="329">
        <v>200</v>
      </c>
      <c r="CS13" s="329">
        <v>2</v>
      </c>
      <c r="CT13" s="329">
        <v>2</v>
      </c>
      <c r="CU13" s="329">
        <v>0.05</v>
      </c>
      <c r="CV13" s="329">
        <v>5</v>
      </c>
      <c r="CW13" s="329">
        <v>1</v>
      </c>
      <c r="CX13" s="329">
        <v>1</v>
      </c>
      <c r="CY13" s="329">
        <v>1</v>
      </c>
      <c r="CZ13" s="329">
        <v>1</v>
      </c>
      <c r="DA13" s="329">
        <f t="shared" ref="DA13" si="144">BL13</f>
        <v>1160</v>
      </c>
      <c r="DB13" s="329">
        <v>5</v>
      </c>
      <c r="DC13" s="329">
        <f t="shared" ref="DC13" si="145">BR13</f>
        <v>1740</v>
      </c>
      <c r="DD13" s="333">
        <v>5</v>
      </c>
      <c r="DE13" s="334">
        <v>2800</v>
      </c>
      <c r="DF13" s="329">
        <v>2400</v>
      </c>
      <c r="DG13" s="329">
        <v>2000</v>
      </c>
      <c r="DH13" s="329">
        <v>1740</v>
      </c>
      <c r="DI13" s="329">
        <v>1600</v>
      </c>
      <c r="DJ13" s="329">
        <v>1450</v>
      </c>
      <c r="DK13" s="329">
        <v>1320</v>
      </c>
      <c r="DL13" s="329">
        <v>1160</v>
      </c>
      <c r="DM13" s="329">
        <v>800</v>
      </c>
      <c r="DN13" s="329">
        <v>400</v>
      </c>
      <c r="DO13" s="329">
        <v>0</v>
      </c>
      <c r="DP13" s="306"/>
      <c r="DQ13" s="306"/>
      <c r="DR13" s="306"/>
      <c r="DS13" s="306"/>
      <c r="DT13" s="306"/>
      <c r="DU13" s="322"/>
    </row>
    <row r="14" spans="1:125">
      <c r="A14" s="301">
        <v>338</v>
      </c>
      <c r="B14" s="335" t="s">
        <v>116</v>
      </c>
      <c r="C14" s="336" t="s">
        <v>161</v>
      </c>
      <c r="D14" s="337" t="s">
        <v>161</v>
      </c>
      <c r="E14" s="304" t="s">
        <v>140</v>
      </c>
      <c r="F14" s="305">
        <v>1200</v>
      </c>
      <c r="G14" s="306">
        <v>1800</v>
      </c>
      <c r="H14" s="306">
        <v>2250</v>
      </c>
      <c r="I14" s="307">
        <v>20.22138</v>
      </c>
      <c r="J14" s="307">
        <v>2.2391020000000002E-3</v>
      </c>
      <c r="K14" s="307">
        <v>-1.3020849999999999E-5</v>
      </c>
      <c r="L14" s="307">
        <v>9.2991299999999995E-9</v>
      </c>
      <c r="M14" s="307">
        <v>-2.8595210000000001E-12</v>
      </c>
      <c r="N14" s="307">
        <v>2.7740459999999999E-16</v>
      </c>
      <c r="O14" s="307">
        <v>0.25501400000000002</v>
      </c>
      <c r="P14" s="307">
        <v>-3.3158570000000003E-5</v>
      </c>
      <c r="Q14" s="307">
        <v>1.282311E-7</v>
      </c>
      <c r="R14" s="307">
        <v>-1.371553E-10</v>
      </c>
      <c r="S14" s="307">
        <v>6.1238769999999994E-14</v>
      </c>
      <c r="T14" s="308">
        <v>-9.8596840000000001E-18</v>
      </c>
      <c r="U14" s="338">
        <v>2.7842319999999998</v>
      </c>
      <c r="V14" s="339">
        <v>-5.5189109999999997E-5</v>
      </c>
      <c r="W14" s="339">
        <v>-1.3739300000000001E-6</v>
      </c>
      <c r="X14" s="339">
        <v>1.263215E-9</v>
      </c>
      <c r="Y14" s="339">
        <v>-4.5016470000000001E-13</v>
      </c>
      <c r="Z14" s="340">
        <v>5.2450699999999998E-17</v>
      </c>
      <c r="AA14" s="341">
        <v>14</v>
      </c>
      <c r="AB14" s="350">
        <v>0</v>
      </c>
      <c r="AC14" s="350">
        <v>0</v>
      </c>
      <c r="AD14" s="351">
        <v>0</v>
      </c>
      <c r="AE14" s="352">
        <v>1.0035750000000001</v>
      </c>
      <c r="AF14" s="339">
        <v>-1.1752749999999999E-3</v>
      </c>
      <c r="AG14" s="339">
        <v>-1.2498939999999999E-5</v>
      </c>
      <c r="AH14" s="339">
        <v>1.223488E-7</v>
      </c>
      <c r="AI14" s="339">
        <v>-3.0439639999999999E-10</v>
      </c>
      <c r="AJ14" s="340">
        <v>0</v>
      </c>
      <c r="AK14" s="352">
        <v>0.96356019999999998</v>
      </c>
      <c r="AL14" s="339">
        <v>-1.0835E-3</v>
      </c>
      <c r="AM14" s="339">
        <v>-4.0783179999999996E-6</v>
      </c>
      <c r="AN14" s="339">
        <v>6.1401860000000005E-8</v>
      </c>
      <c r="AO14" s="339">
        <v>-1.6723140000000001E-10</v>
      </c>
      <c r="AP14" s="340">
        <v>0</v>
      </c>
      <c r="AQ14" s="352">
        <v>1.090306</v>
      </c>
      <c r="AR14" s="339">
        <v>6.4794140000000002E-3</v>
      </c>
      <c r="AS14" s="339">
        <v>-5.1196780000000003E-5</v>
      </c>
      <c r="AT14" s="339">
        <v>2.9888329999999999E-7</v>
      </c>
      <c r="AU14" s="339">
        <v>-6.1254499999999998E-10</v>
      </c>
      <c r="AV14" s="340">
        <v>0</v>
      </c>
      <c r="AW14" s="318">
        <v>3.38</v>
      </c>
      <c r="AX14" s="319">
        <v>5000</v>
      </c>
      <c r="AY14" s="320"/>
      <c r="AZ14" s="321">
        <v>0.6875</v>
      </c>
      <c r="BA14" s="306">
        <v>125</v>
      </c>
      <c r="BB14" s="322">
        <v>200</v>
      </c>
      <c r="BC14" s="323">
        <v>7</v>
      </c>
      <c r="BD14" s="324">
        <v>114</v>
      </c>
      <c r="BE14" s="324">
        <v>1</v>
      </c>
      <c r="BF14" s="325">
        <f t="shared" si="0"/>
        <v>2.7842319999999998</v>
      </c>
      <c r="BG14" s="305" t="s">
        <v>320</v>
      </c>
      <c r="BH14" s="306" t="str">
        <f t="shared" ref="BH14" si="146">CONCATENATE(E14)</f>
        <v>338-1800</v>
      </c>
      <c r="BI14" s="326">
        <v>100</v>
      </c>
      <c r="BJ14" s="327">
        <f t="shared" si="1"/>
        <v>20.22138</v>
      </c>
      <c r="BK14" s="328">
        <f t="shared" si="2"/>
        <v>0.25501400000000002</v>
      </c>
      <c r="BL14" s="329">
        <f t="shared" si="3"/>
        <v>1440</v>
      </c>
      <c r="BM14" s="328">
        <f t="shared" si="4"/>
        <v>13.634904986205141</v>
      </c>
      <c r="BN14" s="328">
        <f t="shared" si="5"/>
        <v>0.26588907416418461</v>
      </c>
      <c r="BO14" s="329">
        <f t="shared" si="6"/>
        <v>1800</v>
      </c>
      <c r="BP14" s="328">
        <f t="shared" si="7"/>
        <v>11.520376662528003</v>
      </c>
      <c r="BQ14" s="328">
        <f t="shared" si="8"/>
        <v>0.26746230658687997</v>
      </c>
      <c r="BR14" s="329">
        <f t="shared" si="9"/>
        <v>2160</v>
      </c>
      <c r="BS14" s="328">
        <f t="shared" si="10"/>
        <v>8.819167499500578</v>
      </c>
      <c r="BT14" s="330">
        <f t="shared" si="11"/>
        <v>0.26890428196844351</v>
      </c>
      <c r="BU14" s="331">
        <f t="shared" ref="BU14" si="147">I14</f>
        <v>20.22138</v>
      </c>
      <c r="BV14" s="332">
        <f t="shared" ref="BV14" si="148">J14</f>
        <v>2.2391020000000002E-3</v>
      </c>
      <c r="BW14" s="332">
        <f t="shared" ref="BW14" si="149">K14</f>
        <v>-1.3020849999999999E-5</v>
      </c>
      <c r="BX14" s="332">
        <f t="shared" ref="BX14" si="150">L14</f>
        <v>9.2991299999999995E-9</v>
      </c>
      <c r="BY14" s="332">
        <f t="shared" ref="BY14" si="151">M14</f>
        <v>-2.8595210000000001E-12</v>
      </c>
      <c r="BZ14" s="332">
        <f t="shared" ref="BZ14" si="152">N14</f>
        <v>2.7740459999999999E-16</v>
      </c>
      <c r="CA14" s="332">
        <f t="shared" ref="CA14" si="153">O14</f>
        <v>0.25501400000000002</v>
      </c>
      <c r="CB14" s="332">
        <f t="shared" ref="CB14" si="154">P14</f>
        <v>-3.3158570000000003E-5</v>
      </c>
      <c r="CC14" s="332">
        <f t="shared" ref="CC14" si="155">Q14</f>
        <v>1.282311E-7</v>
      </c>
      <c r="CD14" s="332">
        <f t="shared" ref="CD14" si="156">R14</f>
        <v>-1.371553E-10</v>
      </c>
      <c r="CE14" s="332">
        <f t="shared" ref="CE14" si="157">S14</f>
        <v>6.1238769999999994E-14</v>
      </c>
      <c r="CF14" s="332">
        <f t="shared" ref="CF14" si="158">T14</f>
        <v>-9.8596840000000001E-18</v>
      </c>
      <c r="CG14" s="329">
        <v>0</v>
      </c>
      <c r="CH14" s="329">
        <v>0</v>
      </c>
      <c r="CI14" s="329">
        <v>0</v>
      </c>
      <c r="CJ14" s="329">
        <v>0</v>
      </c>
      <c r="CK14" s="329">
        <v>0</v>
      </c>
      <c r="CL14" s="333">
        <v>0</v>
      </c>
      <c r="CM14" s="334">
        <v>2700</v>
      </c>
      <c r="CN14" s="329">
        <v>20</v>
      </c>
      <c r="CO14" s="329">
        <v>20</v>
      </c>
      <c r="CP14" s="329">
        <v>0.4</v>
      </c>
      <c r="CQ14" s="329">
        <v>55</v>
      </c>
      <c r="CR14" s="329">
        <v>300</v>
      </c>
      <c r="CS14" s="329">
        <v>2</v>
      </c>
      <c r="CT14" s="329">
        <v>2</v>
      </c>
      <c r="CU14" s="329">
        <v>0.05</v>
      </c>
      <c r="CV14" s="329">
        <v>5</v>
      </c>
      <c r="CW14" s="329">
        <v>1</v>
      </c>
      <c r="CX14" s="329">
        <v>1</v>
      </c>
      <c r="CY14" s="329">
        <v>1</v>
      </c>
      <c r="CZ14" s="329">
        <v>1</v>
      </c>
      <c r="DA14" s="329">
        <f t="shared" ref="DA14" si="159">BL14</f>
        <v>1440</v>
      </c>
      <c r="DB14" s="329">
        <v>4</v>
      </c>
      <c r="DC14" s="329">
        <f t="shared" ref="DC14" si="160">BR14</f>
        <v>2160</v>
      </c>
      <c r="DD14" s="333">
        <v>4</v>
      </c>
      <c r="DE14" s="334">
        <v>2800</v>
      </c>
      <c r="DF14" s="329">
        <v>2500</v>
      </c>
      <c r="DG14" s="329">
        <v>2300</v>
      </c>
      <c r="DH14" s="329">
        <v>2160</v>
      </c>
      <c r="DI14" s="329">
        <v>1980</v>
      </c>
      <c r="DJ14" s="329">
        <v>1800</v>
      </c>
      <c r="DK14" s="329">
        <v>1620</v>
      </c>
      <c r="DL14" s="329">
        <v>1440</v>
      </c>
      <c r="DM14" s="329">
        <v>1140</v>
      </c>
      <c r="DN14" s="329">
        <v>800</v>
      </c>
      <c r="DO14" s="329">
        <v>400</v>
      </c>
      <c r="DP14" s="329">
        <v>0</v>
      </c>
      <c r="DQ14" s="306"/>
      <c r="DR14" s="306"/>
      <c r="DS14" s="306"/>
      <c r="DT14" s="306"/>
      <c r="DU14" s="322"/>
    </row>
    <row r="15" spans="1:125" ht="15" thickBot="1">
      <c r="A15" s="353">
        <v>338</v>
      </c>
      <c r="B15" s="354" t="s">
        <v>116</v>
      </c>
      <c r="C15" s="355" t="s">
        <v>161</v>
      </c>
      <c r="D15" s="356" t="s">
        <v>161</v>
      </c>
      <c r="E15" s="357" t="s">
        <v>216</v>
      </c>
      <c r="F15" s="358">
        <f>F14</f>
        <v>1200</v>
      </c>
      <c r="G15" s="359">
        <f>G14</f>
        <v>1800</v>
      </c>
      <c r="H15" s="359">
        <f>H14</f>
        <v>2250</v>
      </c>
      <c r="I15" s="360">
        <v>20.22138</v>
      </c>
      <c r="J15" s="360">
        <v>2.2391020000000002E-3</v>
      </c>
      <c r="K15" s="360">
        <v>-1.3020849999999999E-5</v>
      </c>
      <c r="L15" s="360">
        <v>9.2991299999999995E-9</v>
      </c>
      <c r="M15" s="360">
        <v>-2.8595210000000001E-12</v>
      </c>
      <c r="N15" s="360">
        <v>2.7740459999999999E-16</v>
      </c>
      <c r="O15" s="360">
        <v>0.25501400000000002</v>
      </c>
      <c r="P15" s="360">
        <v>-3.3158570000000003E-5</v>
      </c>
      <c r="Q15" s="360">
        <v>1.282311E-7</v>
      </c>
      <c r="R15" s="360">
        <v>-1.371553E-10</v>
      </c>
      <c r="S15" s="360">
        <v>6.1238769999999994E-14</v>
      </c>
      <c r="T15" s="361">
        <v>-9.8596840000000001E-18</v>
      </c>
      <c r="U15" s="362">
        <v>25.315860000000001</v>
      </c>
      <c r="V15" s="363">
        <v>-5.5364819999999997E-3</v>
      </c>
      <c r="W15" s="363">
        <v>-1.001648E-5</v>
      </c>
      <c r="X15" s="363">
        <v>1.090944E-8</v>
      </c>
      <c r="Y15" s="363">
        <v>-4.100553E-12</v>
      </c>
      <c r="Z15" s="364">
        <v>4.6457030000000002E-16</v>
      </c>
      <c r="AA15" s="365">
        <v>14</v>
      </c>
      <c r="AB15" s="366">
        <v>0</v>
      </c>
      <c r="AC15" s="366">
        <v>0</v>
      </c>
      <c r="AD15" s="367">
        <v>0</v>
      </c>
      <c r="AE15" s="368">
        <v>1.0035750000000001</v>
      </c>
      <c r="AF15" s="363">
        <v>-1.1752749999999999E-3</v>
      </c>
      <c r="AG15" s="363">
        <v>-1.2498939999999999E-5</v>
      </c>
      <c r="AH15" s="363">
        <v>1.223488E-7</v>
      </c>
      <c r="AI15" s="363">
        <v>-3.0439639999999999E-10</v>
      </c>
      <c r="AJ15" s="364">
        <v>0</v>
      </c>
      <c r="AK15" s="368">
        <v>0.96356019999999998</v>
      </c>
      <c r="AL15" s="363">
        <v>-1.0835E-3</v>
      </c>
      <c r="AM15" s="363">
        <v>-4.0783179999999996E-6</v>
      </c>
      <c r="AN15" s="363">
        <v>6.1401860000000005E-8</v>
      </c>
      <c r="AO15" s="363">
        <v>-1.6723140000000001E-10</v>
      </c>
      <c r="AP15" s="364">
        <v>0</v>
      </c>
      <c r="AQ15" s="368">
        <v>1.090306</v>
      </c>
      <c r="AR15" s="363">
        <v>6.4794140000000002E-3</v>
      </c>
      <c r="AS15" s="363">
        <v>-5.1196780000000003E-5</v>
      </c>
      <c r="AT15" s="363">
        <v>2.9888329999999999E-7</v>
      </c>
      <c r="AU15" s="363">
        <v>-6.1254499999999998E-10</v>
      </c>
      <c r="AV15" s="364">
        <v>0</v>
      </c>
      <c r="AW15" s="369">
        <v>3.38</v>
      </c>
      <c r="AX15" s="370">
        <v>5000</v>
      </c>
      <c r="AY15" s="371"/>
      <c r="AZ15" s="372">
        <v>0.6875</v>
      </c>
      <c r="BA15" s="359">
        <v>125</v>
      </c>
      <c r="BB15" s="373">
        <v>200</v>
      </c>
      <c r="BC15" s="374">
        <v>6</v>
      </c>
      <c r="BD15" s="375">
        <v>113</v>
      </c>
      <c r="BE15" s="375">
        <v>1</v>
      </c>
      <c r="BF15" s="376">
        <f t="shared" si="0"/>
        <v>25.315860000000001</v>
      </c>
      <c r="BG15" s="305" t="s">
        <v>320</v>
      </c>
      <c r="BH15" s="306" t="str">
        <f t="shared" ref="BH15" si="161">CONCATENATE(E15)</f>
        <v>338-1800C</v>
      </c>
      <c r="BI15" s="326">
        <v>100</v>
      </c>
      <c r="BJ15" s="377">
        <f t="shared" si="1"/>
        <v>20.22138</v>
      </c>
      <c r="BK15" s="378">
        <f t="shared" si="2"/>
        <v>0.25501400000000002</v>
      </c>
      <c r="BL15" s="379">
        <f t="shared" si="3"/>
        <v>1440</v>
      </c>
      <c r="BM15" s="378">
        <f t="shared" si="4"/>
        <v>13.634904986205141</v>
      </c>
      <c r="BN15" s="378">
        <f t="shared" si="5"/>
        <v>0.26588907416418461</v>
      </c>
      <c r="BO15" s="379">
        <f t="shared" si="6"/>
        <v>1800</v>
      </c>
      <c r="BP15" s="378">
        <f t="shared" si="7"/>
        <v>11.520376662528003</v>
      </c>
      <c r="BQ15" s="378">
        <f t="shared" si="8"/>
        <v>0.26746230658687997</v>
      </c>
      <c r="BR15" s="379">
        <f t="shared" si="9"/>
        <v>2160</v>
      </c>
      <c r="BS15" s="378">
        <f t="shared" si="10"/>
        <v>8.819167499500578</v>
      </c>
      <c r="BT15" s="380">
        <f t="shared" si="11"/>
        <v>0.26890428196844351</v>
      </c>
      <c r="BU15" s="331">
        <f t="shared" ref="BU15" si="162">I15</f>
        <v>20.22138</v>
      </c>
      <c r="BV15" s="332">
        <f t="shared" ref="BV15" si="163">J15</f>
        <v>2.2391020000000002E-3</v>
      </c>
      <c r="BW15" s="332">
        <f t="shared" ref="BW15" si="164">K15</f>
        <v>-1.3020849999999999E-5</v>
      </c>
      <c r="BX15" s="332">
        <f t="shared" ref="BX15" si="165">L15</f>
        <v>9.2991299999999995E-9</v>
      </c>
      <c r="BY15" s="332">
        <f t="shared" ref="BY15" si="166">M15</f>
        <v>-2.8595210000000001E-12</v>
      </c>
      <c r="BZ15" s="332">
        <f t="shared" ref="BZ15" si="167">N15</f>
        <v>2.7740459999999999E-16</v>
      </c>
      <c r="CA15" s="332">
        <f t="shared" ref="CA15" si="168">O15</f>
        <v>0.25501400000000002</v>
      </c>
      <c r="CB15" s="332">
        <f t="shared" ref="CB15" si="169">P15</f>
        <v>-3.3158570000000003E-5</v>
      </c>
      <c r="CC15" s="332">
        <f t="shared" ref="CC15" si="170">Q15</f>
        <v>1.282311E-7</v>
      </c>
      <c r="CD15" s="332">
        <f t="shared" ref="CD15" si="171">R15</f>
        <v>-1.371553E-10</v>
      </c>
      <c r="CE15" s="332">
        <f t="shared" ref="CE15" si="172">S15</f>
        <v>6.1238769999999994E-14</v>
      </c>
      <c r="CF15" s="332">
        <f t="shared" ref="CF15" si="173">T15</f>
        <v>-9.8596840000000001E-18</v>
      </c>
      <c r="CG15" s="329">
        <v>0</v>
      </c>
      <c r="CH15" s="329">
        <v>0</v>
      </c>
      <c r="CI15" s="329">
        <v>0</v>
      </c>
      <c r="CJ15" s="329">
        <v>0</v>
      </c>
      <c r="CK15" s="329">
        <v>0</v>
      </c>
      <c r="CL15" s="333">
        <v>0</v>
      </c>
      <c r="CM15" s="381">
        <v>2700</v>
      </c>
      <c r="CN15" s="382">
        <v>20</v>
      </c>
      <c r="CO15" s="382">
        <v>20</v>
      </c>
      <c r="CP15" s="382">
        <v>0.4</v>
      </c>
      <c r="CQ15" s="382">
        <v>55</v>
      </c>
      <c r="CR15" s="382">
        <v>300</v>
      </c>
      <c r="CS15" s="382">
        <v>2</v>
      </c>
      <c r="CT15" s="382">
        <v>2</v>
      </c>
      <c r="CU15" s="382">
        <v>0.05</v>
      </c>
      <c r="CV15" s="382">
        <v>5</v>
      </c>
      <c r="CW15" s="382">
        <v>1</v>
      </c>
      <c r="CX15" s="382">
        <v>1</v>
      </c>
      <c r="CY15" s="382">
        <v>1</v>
      </c>
      <c r="CZ15" s="382">
        <v>1</v>
      </c>
      <c r="DA15" s="382">
        <f t="shared" ref="DA15" si="174">BL15</f>
        <v>1440</v>
      </c>
      <c r="DB15" s="382">
        <v>4</v>
      </c>
      <c r="DC15" s="382">
        <f t="shared" ref="DC15" si="175">BR15</f>
        <v>2160</v>
      </c>
      <c r="DD15" s="383">
        <v>4</v>
      </c>
      <c r="DE15" s="381">
        <v>2800</v>
      </c>
      <c r="DF15" s="382">
        <v>2500</v>
      </c>
      <c r="DG15" s="382">
        <v>2300</v>
      </c>
      <c r="DH15" s="382">
        <v>2160</v>
      </c>
      <c r="DI15" s="382">
        <v>1980</v>
      </c>
      <c r="DJ15" s="382">
        <v>1800</v>
      </c>
      <c r="DK15" s="382">
        <v>1620</v>
      </c>
      <c r="DL15" s="382">
        <v>1440</v>
      </c>
      <c r="DM15" s="382">
        <v>1140</v>
      </c>
      <c r="DN15" s="382">
        <v>800</v>
      </c>
      <c r="DO15" s="382">
        <v>400</v>
      </c>
      <c r="DP15" s="382">
        <v>0</v>
      </c>
      <c r="DQ15" s="359"/>
      <c r="DR15" s="359"/>
      <c r="DS15" s="359"/>
      <c r="DT15" s="359"/>
      <c r="DU15" s="373"/>
    </row>
    <row r="16" spans="1:125">
      <c r="A16" s="271">
        <v>400</v>
      </c>
      <c r="B16" s="292" t="s">
        <v>374</v>
      </c>
      <c r="C16" s="384" t="s">
        <v>159</v>
      </c>
      <c r="D16" s="385" t="s">
        <v>274</v>
      </c>
      <c r="E16" s="386" t="s">
        <v>275</v>
      </c>
      <c r="F16" s="271">
        <v>250</v>
      </c>
      <c r="G16" s="272">
        <v>2800</v>
      </c>
      <c r="H16" s="272">
        <v>4000</v>
      </c>
      <c r="I16" s="85">
        <v>28.496189999999999</v>
      </c>
      <c r="J16" s="85">
        <v>3.9061429999999999E-3</v>
      </c>
      <c r="K16" s="85">
        <v>-1.6927030000000001E-5</v>
      </c>
      <c r="L16" s="85">
        <v>9.5572170000000005E-9</v>
      </c>
      <c r="M16" s="85">
        <v>-2.179413E-12</v>
      </c>
      <c r="N16" s="85">
        <v>1.7357120000000001E-16</v>
      </c>
      <c r="O16" s="273">
        <v>0.77949000000000002</v>
      </c>
      <c r="P16" s="273">
        <v>-1.6980799999999998E-5</v>
      </c>
      <c r="Q16" s="273">
        <v>-5.4068599999999998E-8</v>
      </c>
      <c r="R16" s="273">
        <v>2.8013900000000001E-11</v>
      </c>
      <c r="S16" s="273">
        <v>-4.3425200000000002E-15</v>
      </c>
      <c r="T16" s="274">
        <v>1.5377999999999999E-19</v>
      </c>
      <c r="U16" s="387">
        <v>48.856400000000001</v>
      </c>
      <c r="V16" s="388">
        <v>1.1764939999999999E-3</v>
      </c>
      <c r="W16" s="388">
        <v>-1.396492E-5</v>
      </c>
      <c r="X16" s="388">
        <v>8.3100209999999997E-9</v>
      </c>
      <c r="Y16" s="388">
        <v>-1.7539470000000001E-12</v>
      </c>
      <c r="Z16" s="389">
        <v>1.1909300000000001E-16</v>
      </c>
      <c r="AA16" s="390">
        <v>50</v>
      </c>
      <c r="AB16" s="391">
        <v>0</v>
      </c>
      <c r="AC16" s="391">
        <v>0</v>
      </c>
      <c r="AD16" s="392">
        <v>0</v>
      </c>
      <c r="AE16" s="387">
        <v>0.99973599999999996</v>
      </c>
      <c r="AF16" s="388">
        <v>6.4585559999999996E-4</v>
      </c>
      <c r="AG16" s="388">
        <v>-4.9024899999999999E-5</v>
      </c>
      <c r="AH16" s="388">
        <v>4.3932450000000001E-7</v>
      </c>
      <c r="AI16" s="388">
        <v>-1.1163710000000001E-9</v>
      </c>
      <c r="AJ16" s="389">
        <v>0</v>
      </c>
      <c r="AK16" s="387">
        <v>0.98624970000000001</v>
      </c>
      <c r="AL16" s="388">
        <v>-1.668562E-3</v>
      </c>
      <c r="AM16" s="388">
        <v>2.0191210000000001E-5</v>
      </c>
      <c r="AN16" s="388">
        <v>-1.4263449999999999E-7</v>
      </c>
      <c r="AO16" s="388">
        <v>3.2973340000000001E-10</v>
      </c>
      <c r="AP16" s="393">
        <v>0</v>
      </c>
      <c r="AQ16" s="387">
        <v>1.091453</v>
      </c>
      <c r="AR16" s="388">
        <v>6.5372310000000001E-3</v>
      </c>
      <c r="AS16" s="388">
        <v>-6.4994399999999996E-5</v>
      </c>
      <c r="AT16" s="388">
        <v>4.0741330000000003E-7</v>
      </c>
      <c r="AU16" s="388">
        <v>-8.9908819999999999E-10</v>
      </c>
      <c r="AV16" s="389">
        <v>0</v>
      </c>
      <c r="AW16" s="284">
        <v>4</v>
      </c>
      <c r="AX16" s="394">
        <v>5000</v>
      </c>
      <c r="AY16" s="395"/>
      <c r="AZ16" s="396">
        <v>0.6875</v>
      </c>
      <c r="BA16" s="397">
        <v>125</v>
      </c>
      <c r="BB16" s="398">
        <v>200</v>
      </c>
      <c r="BC16" s="399">
        <v>2</v>
      </c>
      <c r="BD16" s="290">
        <v>20</v>
      </c>
      <c r="BE16" s="290">
        <v>2</v>
      </c>
      <c r="BF16" s="400">
        <f t="shared" si="0"/>
        <v>48.856400000000001</v>
      </c>
      <c r="BG16" s="271" t="s">
        <v>320</v>
      </c>
      <c r="BH16" s="272" t="str">
        <f t="shared" ref="BH16" si="176">CONCATENATE(E16)</f>
        <v>400-KOMP</v>
      </c>
      <c r="BI16" s="292">
        <v>100</v>
      </c>
      <c r="BJ16" s="293">
        <f t="shared" si="1"/>
        <v>28.496189999999999</v>
      </c>
      <c r="BK16" s="294">
        <f t="shared" si="2"/>
        <v>0.77949000000000002</v>
      </c>
      <c r="BL16" s="295">
        <f t="shared" si="3"/>
        <v>2240</v>
      </c>
      <c r="BM16" s="294">
        <f t="shared" si="4"/>
        <v>14.649458276454526</v>
      </c>
      <c r="BN16" s="294">
        <f t="shared" si="5"/>
        <v>0.68436228490396478</v>
      </c>
      <c r="BO16" s="295">
        <f t="shared" si="6"/>
        <v>2800</v>
      </c>
      <c r="BP16" s="294">
        <f t="shared" si="7"/>
        <v>12.438817353216038</v>
      </c>
      <c r="BQ16" s="294">
        <f t="shared" si="8"/>
        <v>0.68255757539840012</v>
      </c>
      <c r="BR16" s="295">
        <f t="shared" si="9"/>
        <v>3360</v>
      </c>
      <c r="BS16" s="294">
        <f t="shared" si="10"/>
        <v>9.6103456587815543</v>
      </c>
      <c r="BT16" s="296">
        <f t="shared" si="11"/>
        <v>0.6870544360145634</v>
      </c>
      <c r="BU16" s="401">
        <f t="shared" ref="BU16" si="177">I16</f>
        <v>28.496189999999999</v>
      </c>
      <c r="BV16" s="298">
        <f t="shared" ref="BV16" si="178">J16</f>
        <v>3.9061429999999999E-3</v>
      </c>
      <c r="BW16" s="298">
        <f t="shared" ref="BW16" si="179">K16</f>
        <v>-1.6927030000000001E-5</v>
      </c>
      <c r="BX16" s="298">
        <f t="shared" ref="BX16" si="180">L16</f>
        <v>9.5572170000000005E-9</v>
      </c>
      <c r="BY16" s="298">
        <f t="shared" ref="BY16" si="181">M16</f>
        <v>-2.179413E-12</v>
      </c>
      <c r="BZ16" s="298">
        <f t="shared" ref="BZ16" si="182">N16</f>
        <v>1.7357120000000001E-16</v>
      </c>
      <c r="CA16" s="298">
        <f t="shared" ref="CA16" si="183">O16</f>
        <v>0.77949000000000002</v>
      </c>
      <c r="CB16" s="298">
        <f t="shared" ref="CB16" si="184">P16</f>
        <v>-1.6980799999999998E-5</v>
      </c>
      <c r="CC16" s="298">
        <f t="shared" ref="CC16" si="185">Q16</f>
        <v>-5.4068599999999998E-8</v>
      </c>
      <c r="CD16" s="298">
        <f t="shared" ref="CD16" si="186">R16</f>
        <v>2.8013900000000001E-11</v>
      </c>
      <c r="CE16" s="298">
        <f t="shared" ref="CE16" si="187">S16</f>
        <v>-4.3425200000000002E-15</v>
      </c>
      <c r="CF16" s="298">
        <f t="shared" ref="CF16" si="188">T16</f>
        <v>1.5377999999999999E-19</v>
      </c>
      <c r="CG16" s="295">
        <v>0</v>
      </c>
      <c r="CH16" s="295">
        <v>0</v>
      </c>
      <c r="CI16" s="295">
        <v>0</v>
      </c>
      <c r="CJ16" s="295">
        <v>0</v>
      </c>
      <c r="CK16" s="295">
        <v>0</v>
      </c>
      <c r="CL16" s="402">
        <v>0</v>
      </c>
      <c r="CM16" s="300">
        <v>5000</v>
      </c>
      <c r="CN16" s="295">
        <v>27</v>
      </c>
      <c r="CO16" s="295">
        <v>20</v>
      </c>
      <c r="CP16" s="295">
        <v>1</v>
      </c>
      <c r="CQ16" s="295">
        <v>60</v>
      </c>
      <c r="CR16" s="295">
        <v>500</v>
      </c>
      <c r="CS16" s="295">
        <v>3</v>
      </c>
      <c r="CT16" s="295">
        <v>2</v>
      </c>
      <c r="CU16" s="295">
        <v>0.1</v>
      </c>
      <c r="CV16" s="295">
        <v>5</v>
      </c>
      <c r="CW16" s="295">
        <v>1</v>
      </c>
      <c r="CX16" s="295">
        <v>1</v>
      </c>
      <c r="CY16" s="295">
        <v>1</v>
      </c>
      <c r="CZ16" s="295">
        <v>1</v>
      </c>
      <c r="DA16" s="295">
        <f t="shared" ref="DA16" si="189">BL16</f>
        <v>2240</v>
      </c>
      <c r="DB16" s="295">
        <v>4</v>
      </c>
      <c r="DC16" s="295">
        <f t="shared" ref="DC16" si="190">BR16</f>
        <v>3360</v>
      </c>
      <c r="DD16" s="402">
        <v>4</v>
      </c>
      <c r="DE16" s="300">
        <v>5250</v>
      </c>
      <c r="DF16" s="295">
        <v>4800</v>
      </c>
      <c r="DG16" s="295">
        <v>4400</v>
      </c>
      <c r="DH16" s="295">
        <v>4080</v>
      </c>
      <c r="DI16" s="295">
        <v>3740</v>
      </c>
      <c r="DJ16" s="295">
        <v>3400</v>
      </c>
      <c r="DK16" s="295">
        <v>3060</v>
      </c>
      <c r="DL16" s="295">
        <v>2720</v>
      </c>
      <c r="DM16" s="295">
        <v>2200</v>
      </c>
      <c r="DN16" s="295">
        <v>1700</v>
      </c>
      <c r="DO16" s="295">
        <v>1200</v>
      </c>
      <c r="DP16" s="295">
        <v>600</v>
      </c>
      <c r="DQ16" s="295">
        <v>0</v>
      </c>
      <c r="DR16" s="272"/>
      <c r="DS16" s="272"/>
      <c r="DT16" s="272"/>
      <c r="DU16" s="288"/>
    </row>
    <row r="17" spans="1:125">
      <c r="A17" s="305">
        <v>400</v>
      </c>
      <c r="B17" s="326" t="s">
        <v>3</v>
      </c>
      <c r="C17" s="403" t="s">
        <v>161</v>
      </c>
      <c r="D17" s="404" t="s">
        <v>161</v>
      </c>
      <c r="E17" s="405" t="s">
        <v>31</v>
      </c>
      <c r="F17" s="305">
        <v>240</v>
      </c>
      <c r="G17" s="306">
        <v>370</v>
      </c>
      <c r="H17" s="306">
        <v>490</v>
      </c>
      <c r="I17" s="307">
        <v>24.708549999999999</v>
      </c>
      <c r="J17" s="307">
        <v>-3.6567489999999999E-3</v>
      </c>
      <c r="K17" s="307">
        <v>5.0561900000000001E-5</v>
      </c>
      <c r="L17" s="307">
        <v>-3.2470959999999998E-7</v>
      </c>
      <c r="M17" s="307">
        <v>3.1620260000000001E-10</v>
      </c>
      <c r="N17" s="307">
        <v>-6.8778440000000001E-14</v>
      </c>
      <c r="O17" s="307">
        <v>7.0506470000000002E-2</v>
      </c>
      <c r="P17" s="307">
        <v>9.55138E-6</v>
      </c>
      <c r="Q17" s="307">
        <v>8.3233980000000002E-7</v>
      </c>
      <c r="R17" s="307">
        <v>-3.1299960000000001E-9</v>
      </c>
      <c r="S17" s="307">
        <v>4.8852800000000004E-12</v>
      </c>
      <c r="T17" s="308">
        <v>-2.8706649999999999E-15</v>
      </c>
      <c r="U17" s="338">
        <v>5.2963079999999998</v>
      </c>
      <c r="V17" s="339">
        <v>2.689937E-4</v>
      </c>
      <c r="W17" s="339">
        <v>-4.5622280000000001E-6</v>
      </c>
      <c r="X17" s="339">
        <v>-1.8333819999999999E-9</v>
      </c>
      <c r="Y17" s="339">
        <v>-1.286857E-11</v>
      </c>
      <c r="Z17" s="340">
        <v>1.083543E-14</v>
      </c>
      <c r="AA17" s="406">
        <v>10</v>
      </c>
      <c r="AB17" s="350">
        <v>0</v>
      </c>
      <c r="AC17" s="350">
        <v>0</v>
      </c>
      <c r="AD17" s="351">
        <v>0</v>
      </c>
      <c r="AE17" s="338">
        <v>0.99288430000000005</v>
      </c>
      <c r="AF17" s="339">
        <v>-3.123907E-3</v>
      </c>
      <c r="AG17" s="339">
        <v>1.8142229999999999E-6</v>
      </c>
      <c r="AH17" s="339">
        <v>5.5367330000000001E-8</v>
      </c>
      <c r="AI17" s="339">
        <v>-1.635621E-10</v>
      </c>
      <c r="AJ17" s="340">
        <v>0</v>
      </c>
      <c r="AK17" s="338">
        <v>0.96246010000000004</v>
      </c>
      <c r="AL17" s="339">
        <v>-2.4443799999999999E-3</v>
      </c>
      <c r="AM17" s="339">
        <v>8.8766950000000006E-6</v>
      </c>
      <c r="AN17" s="339">
        <v>-6.2110420000000003E-9</v>
      </c>
      <c r="AO17" s="339">
        <v>-3.3433499999999999E-11</v>
      </c>
      <c r="AP17" s="407">
        <v>0</v>
      </c>
      <c r="AQ17" s="338">
        <v>1.0131239999999999</v>
      </c>
      <c r="AR17" s="339">
        <v>7.8818229999999996E-3</v>
      </c>
      <c r="AS17" s="339">
        <v>-4.5104690000000001E-5</v>
      </c>
      <c r="AT17" s="339">
        <v>1.9806169999999999E-7</v>
      </c>
      <c r="AU17" s="339">
        <v>7.6241469999999995E-11</v>
      </c>
      <c r="AV17" s="340">
        <v>0</v>
      </c>
      <c r="AW17" s="318">
        <v>4</v>
      </c>
      <c r="AX17" s="319">
        <v>5000</v>
      </c>
      <c r="AY17" s="408"/>
      <c r="AZ17" s="409">
        <v>0.625</v>
      </c>
      <c r="BA17" s="306">
        <v>94</v>
      </c>
      <c r="BB17" s="326">
        <v>150</v>
      </c>
      <c r="BC17" s="410">
        <v>16</v>
      </c>
      <c r="BD17" s="324">
        <v>261</v>
      </c>
      <c r="BE17" s="324">
        <v>1</v>
      </c>
      <c r="BF17" s="325">
        <f t="shared" si="0"/>
        <v>5.2963079999999998</v>
      </c>
      <c r="BG17" s="305" t="s">
        <v>320</v>
      </c>
      <c r="BH17" s="306" t="str">
        <f t="shared" ref="BH17" si="191">CONCATENATE(E17)</f>
        <v>400-350</v>
      </c>
      <c r="BI17" s="326">
        <v>100</v>
      </c>
      <c r="BJ17" s="327">
        <f t="shared" si="1"/>
        <v>24.708549999999999</v>
      </c>
      <c r="BK17" s="328">
        <f t="shared" si="2"/>
        <v>7.0506470000000002E-2</v>
      </c>
      <c r="BL17" s="329">
        <f t="shared" si="3"/>
        <v>296</v>
      </c>
      <c r="BM17" s="328">
        <f t="shared" si="4"/>
        <v>21.906122491943435</v>
      </c>
      <c r="BN17" s="328">
        <f t="shared" si="5"/>
        <v>9.6064851132579884E-2</v>
      </c>
      <c r="BO17" s="329">
        <f t="shared" si="6"/>
        <v>370</v>
      </c>
      <c r="BP17" s="328">
        <f t="shared" si="7"/>
        <v>19.279170502797292</v>
      </c>
      <c r="BQ17" s="328">
        <f t="shared" si="8"/>
        <v>0.1010957973006595</v>
      </c>
      <c r="BR17" s="329">
        <f t="shared" si="9"/>
        <v>444</v>
      </c>
      <c r="BS17" s="328">
        <f t="shared" si="10"/>
        <v>15.732901883852641</v>
      </c>
      <c r="BT17" s="330">
        <f t="shared" si="11"/>
        <v>0.10518931276737906</v>
      </c>
      <c r="BU17" s="411">
        <f t="shared" ref="BU17" si="192">I17</f>
        <v>24.708549999999999</v>
      </c>
      <c r="BV17" s="332">
        <f t="shared" ref="BV17" si="193">J17</f>
        <v>-3.6567489999999999E-3</v>
      </c>
      <c r="BW17" s="332">
        <f t="shared" ref="BW17" si="194">K17</f>
        <v>5.0561900000000001E-5</v>
      </c>
      <c r="BX17" s="332">
        <f t="shared" ref="BX17" si="195">L17</f>
        <v>-3.2470959999999998E-7</v>
      </c>
      <c r="BY17" s="332">
        <f t="shared" ref="BY17" si="196">M17</f>
        <v>3.1620260000000001E-10</v>
      </c>
      <c r="BZ17" s="332">
        <f t="shared" ref="BZ17" si="197">N17</f>
        <v>-6.8778440000000001E-14</v>
      </c>
      <c r="CA17" s="332">
        <f t="shared" ref="CA17" si="198">O17</f>
        <v>7.0506470000000002E-2</v>
      </c>
      <c r="CB17" s="332">
        <f t="shared" ref="CB17" si="199">P17</f>
        <v>9.55138E-6</v>
      </c>
      <c r="CC17" s="332">
        <f t="shared" ref="CC17" si="200">Q17</f>
        <v>8.3233980000000002E-7</v>
      </c>
      <c r="CD17" s="332">
        <f t="shared" ref="CD17" si="201">R17</f>
        <v>-3.1299960000000001E-9</v>
      </c>
      <c r="CE17" s="332">
        <f t="shared" ref="CE17" si="202">S17</f>
        <v>4.8852800000000004E-12</v>
      </c>
      <c r="CF17" s="332">
        <f t="shared" ref="CF17" si="203">T17</f>
        <v>-2.8706649999999999E-15</v>
      </c>
      <c r="CG17" s="329">
        <v>0</v>
      </c>
      <c r="CH17" s="329">
        <v>0</v>
      </c>
      <c r="CI17" s="329">
        <v>0</v>
      </c>
      <c r="CJ17" s="329">
        <v>0</v>
      </c>
      <c r="CK17" s="329">
        <v>0</v>
      </c>
      <c r="CL17" s="412">
        <v>0</v>
      </c>
      <c r="CM17" s="334">
        <v>600</v>
      </c>
      <c r="CN17" s="329">
        <v>24</v>
      </c>
      <c r="CO17" s="329">
        <v>20</v>
      </c>
      <c r="CP17" s="329">
        <v>0.1</v>
      </c>
      <c r="CQ17" s="329">
        <v>50</v>
      </c>
      <c r="CR17" s="329">
        <v>100</v>
      </c>
      <c r="CS17" s="329">
        <v>2</v>
      </c>
      <c r="CT17" s="329">
        <v>2</v>
      </c>
      <c r="CU17" s="329">
        <v>0.01</v>
      </c>
      <c r="CV17" s="329">
        <v>5</v>
      </c>
      <c r="CW17" s="329">
        <v>1</v>
      </c>
      <c r="CX17" s="329">
        <v>1</v>
      </c>
      <c r="CY17" s="329">
        <v>1</v>
      </c>
      <c r="CZ17" s="329">
        <v>1</v>
      </c>
      <c r="DA17" s="329">
        <f t="shared" ref="DA17" si="204">BL17</f>
        <v>296</v>
      </c>
      <c r="DB17" s="329">
        <v>4</v>
      </c>
      <c r="DC17" s="329">
        <f t="shared" ref="DC17" si="205">BR17</f>
        <v>444</v>
      </c>
      <c r="DD17" s="412">
        <v>4</v>
      </c>
      <c r="DE17" s="334">
        <v>700</v>
      </c>
      <c r="DF17" s="329">
        <v>600</v>
      </c>
      <c r="DG17" s="329">
        <v>520</v>
      </c>
      <c r="DH17" s="329">
        <v>444</v>
      </c>
      <c r="DI17" s="329">
        <v>370</v>
      </c>
      <c r="DJ17" s="329">
        <v>296</v>
      </c>
      <c r="DK17" s="329">
        <v>200</v>
      </c>
      <c r="DL17" s="329">
        <v>100</v>
      </c>
      <c r="DM17" s="329">
        <v>0</v>
      </c>
      <c r="DN17" s="306"/>
      <c r="DO17" s="306"/>
      <c r="DP17" s="306"/>
      <c r="DQ17" s="306"/>
      <c r="DR17" s="306"/>
      <c r="DS17" s="306"/>
      <c r="DT17" s="306"/>
      <c r="DU17" s="322"/>
    </row>
    <row r="18" spans="1:125">
      <c r="A18" s="305">
        <v>400</v>
      </c>
      <c r="B18" s="326" t="s">
        <v>3</v>
      </c>
      <c r="C18" s="403" t="s">
        <v>161</v>
      </c>
      <c r="D18" s="404" t="s">
        <v>161</v>
      </c>
      <c r="E18" s="405" t="s">
        <v>217</v>
      </c>
      <c r="F18" s="305">
        <f>F17</f>
        <v>240</v>
      </c>
      <c r="G18" s="306">
        <f>G17</f>
        <v>370</v>
      </c>
      <c r="H18" s="306">
        <f>H17</f>
        <v>490</v>
      </c>
      <c r="I18" s="307">
        <v>24.708549999999999</v>
      </c>
      <c r="J18" s="307">
        <v>-3.6567489999999999E-3</v>
      </c>
      <c r="K18" s="307">
        <v>5.0561900000000001E-5</v>
      </c>
      <c r="L18" s="307">
        <v>-3.2470959999999998E-7</v>
      </c>
      <c r="M18" s="307">
        <v>3.1620260000000001E-10</v>
      </c>
      <c r="N18" s="307">
        <v>-6.8778440000000001E-14</v>
      </c>
      <c r="O18" s="307">
        <v>7.0506470000000002E-2</v>
      </c>
      <c r="P18" s="307">
        <v>9.55138E-6</v>
      </c>
      <c r="Q18" s="307">
        <v>8.3233980000000002E-7</v>
      </c>
      <c r="R18" s="307">
        <v>-3.1299960000000001E-9</v>
      </c>
      <c r="S18" s="307">
        <v>4.8852800000000004E-12</v>
      </c>
      <c r="T18" s="308">
        <v>-2.8706649999999999E-15</v>
      </c>
      <c r="U18" s="338">
        <v>21.948460000000001</v>
      </c>
      <c r="V18" s="339">
        <v>-2.5600910000000001E-2</v>
      </c>
      <c r="W18" s="339">
        <v>3.8909419999999999E-5</v>
      </c>
      <c r="X18" s="339">
        <v>-9.3667810000000001E-8</v>
      </c>
      <c r="Y18" s="339">
        <v>5.665506E-11</v>
      </c>
      <c r="Z18" s="340">
        <v>-6.5068139999999998E-15</v>
      </c>
      <c r="AA18" s="406">
        <v>10</v>
      </c>
      <c r="AB18" s="350">
        <v>0</v>
      </c>
      <c r="AC18" s="350">
        <v>0</v>
      </c>
      <c r="AD18" s="351">
        <v>0</v>
      </c>
      <c r="AE18" s="338">
        <v>0.99288430000000005</v>
      </c>
      <c r="AF18" s="339">
        <v>-3.123907E-3</v>
      </c>
      <c r="AG18" s="339">
        <v>1.8142229999999999E-6</v>
      </c>
      <c r="AH18" s="339">
        <v>5.5367330000000001E-8</v>
      </c>
      <c r="AI18" s="339">
        <v>-1.635621E-10</v>
      </c>
      <c r="AJ18" s="340">
        <v>0</v>
      </c>
      <c r="AK18" s="338">
        <v>0.96246010000000004</v>
      </c>
      <c r="AL18" s="339">
        <v>-2.4443799999999999E-3</v>
      </c>
      <c r="AM18" s="339">
        <v>8.8766950000000006E-6</v>
      </c>
      <c r="AN18" s="339">
        <v>-6.2110420000000003E-9</v>
      </c>
      <c r="AO18" s="339">
        <v>-3.3433499999999999E-11</v>
      </c>
      <c r="AP18" s="407">
        <v>0</v>
      </c>
      <c r="AQ18" s="338">
        <v>1.0131239999999999</v>
      </c>
      <c r="AR18" s="339">
        <v>7.8818229999999996E-3</v>
      </c>
      <c r="AS18" s="339">
        <v>-4.5104690000000001E-5</v>
      </c>
      <c r="AT18" s="339">
        <v>1.9806169999999999E-7</v>
      </c>
      <c r="AU18" s="339">
        <v>7.6241469999999995E-11</v>
      </c>
      <c r="AV18" s="340">
        <v>0</v>
      </c>
      <c r="AW18" s="318">
        <v>4</v>
      </c>
      <c r="AX18" s="319">
        <v>5000</v>
      </c>
      <c r="AY18" s="408"/>
      <c r="AZ18" s="409">
        <v>0.625</v>
      </c>
      <c r="BA18" s="306">
        <v>94</v>
      </c>
      <c r="BB18" s="326">
        <v>150</v>
      </c>
      <c r="BC18" s="410">
        <v>15</v>
      </c>
      <c r="BD18" s="324">
        <v>260</v>
      </c>
      <c r="BE18" s="324">
        <v>1</v>
      </c>
      <c r="BF18" s="325">
        <f t="shared" si="0"/>
        <v>21.948460000000001</v>
      </c>
      <c r="BG18" s="305" t="s">
        <v>320</v>
      </c>
      <c r="BH18" s="306" t="str">
        <f t="shared" ref="BH18" si="206">CONCATENATE(E18)</f>
        <v>400-350C</v>
      </c>
      <c r="BI18" s="326">
        <v>100</v>
      </c>
      <c r="BJ18" s="327">
        <f t="shared" si="1"/>
        <v>24.708549999999999</v>
      </c>
      <c r="BK18" s="328">
        <f t="shared" si="2"/>
        <v>7.0506470000000002E-2</v>
      </c>
      <c r="BL18" s="329">
        <f t="shared" si="3"/>
        <v>296</v>
      </c>
      <c r="BM18" s="328">
        <f t="shared" si="4"/>
        <v>21.906122491943435</v>
      </c>
      <c r="BN18" s="328">
        <f t="shared" si="5"/>
        <v>9.6064851132579884E-2</v>
      </c>
      <c r="BO18" s="329">
        <f t="shared" si="6"/>
        <v>370</v>
      </c>
      <c r="BP18" s="328">
        <f t="shared" si="7"/>
        <v>19.279170502797292</v>
      </c>
      <c r="BQ18" s="328">
        <f t="shared" si="8"/>
        <v>0.1010957973006595</v>
      </c>
      <c r="BR18" s="329">
        <f t="shared" si="9"/>
        <v>444</v>
      </c>
      <c r="BS18" s="328">
        <f t="shared" si="10"/>
        <v>15.732901883852641</v>
      </c>
      <c r="BT18" s="330">
        <f t="shared" si="11"/>
        <v>0.10518931276737906</v>
      </c>
      <c r="BU18" s="411">
        <f t="shared" ref="BU18" si="207">I18</f>
        <v>24.708549999999999</v>
      </c>
      <c r="BV18" s="332">
        <f t="shared" ref="BV18" si="208">J18</f>
        <v>-3.6567489999999999E-3</v>
      </c>
      <c r="BW18" s="332">
        <f t="shared" ref="BW18" si="209">K18</f>
        <v>5.0561900000000001E-5</v>
      </c>
      <c r="BX18" s="332">
        <f t="shared" ref="BX18" si="210">L18</f>
        <v>-3.2470959999999998E-7</v>
      </c>
      <c r="BY18" s="332">
        <f t="shared" ref="BY18" si="211">M18</f>
        <v>3.1620260000000001E-10</v>
      </c>
      <c r="BZ18" s="332">
        <f t="shared" ref="BZ18" si="212">N18</f>
        <v>-6.8778440000000001E-14</v>
      </c>
      <c r="CA18" s="332">
        <f t="shared" ref="CA18" si="213">O18</f>
        <v>7.0506470000000002E-2</v>
      </c>
      <c r="CB18" s="332">
        <f t="shared" ref="CB18" si="214">P18</f>
        <v>9.55138E-6</v>
      </c>
      <c r="CC18" s="332">
        <f t="shared" ref="CC18" si="215">Q18</f>
        <v>8.3233980000000002E-7</v>
      </c>
      <c r="CD18" s="332">
        <f t="shared" ref="CD18" si="216">R18</f>
        <v>-3.1299960000000001E-9</v>
      </c>
      <c r="CE18" s="332">
        <f t="shared" ref="CE18" si="217">S18</f>
        <v>4.8852800000000004E-12</v>
      </c>
      <c r="CF18" s="332">
        <f t="shared" ref="CF18" si="218">T18</f>
        <v>-2.8706649999999999E-15</v>
      </c>
      <c r="CG18" s="329">
        <v>0</v>
      </c>
      <c r="CH18" s="329">
        <v>0</v>
      </c>
      <c r="CI18" s="329">
        <v>0</v>
      </c>
      <c r="CJ18" s="329">
        <v>0</v>
      </c>
      <c r="CK18" s="329">
        <v>0</v>
      </c>
      <c r="CL18" s="412">
        <v>0</v>
      </c>
      <c r="CM18" s="334">
        <v>600</v>
      </c>
      <c r="CN18" s="329">
        <v>24</v>
      </c>
      <c r="CO18" s="329">
        <v>20</v>
      </c>
      <c r="CP18" s="329">
        <v>0.1</v>
      </c>
      <c r="CQ18" s="329">
        <v>50</v>
      </c>
      <c r="CR18" s="329">
        <v>100</v>
      </c>
      <c r="CS18" s="329">
        <v>2</v>
      </c>
      <c r="CT18" s="329">
        <v>2</v>
      </c>
      <c r="CU18" s="329">
        <v>0.01</v>
      </c>
      <c r="CV18" s="329">
        <v>5</v>
      </c>
      <c r="CW18" s="329">
        <v>1</v>
      </c>
      <c r="CX18" s="329">
        <v>1</v>
      </c>
      <c r="CY18" s="329">
        <v>1</v>
      </c>
      <c r="CZ18" s="329">
        <v>1</v>
      </c>
      <c r="DA18" s="329">
        <f t="shared" ref="DA18" si="219">BL18</f>
        <v>296</v>
      </c>
      <c r="DB18" s="329">
        <v>4</v>
      </c>
      <c r="DC18" s="329">
        <f t="shared" ref="DC18" si="220">BR18</f>
        <v>444</v>
      </c>
      <c r="DD18" s="412">
        <v>4</v>
      </c>
      <c r="DE18" s="334">
        <v>700</v>
      </c>
      <c r="DF18" s="329">
        <v>600</v>
      </c>
      <c r="DG18" s="329">
        <v>520</v>
      </c>
      <c r="DH18" s="329">
        <v>444</v>
      </c>
      <c r="DI18" s="329">
        <v>370</v>
      </c>
      <c r="DJ18" s="329">
        <v>296</v>
      </c>
      <c r="DK18" s="329">
        <v>200</v>
      </c>
      <c r="DL18" s="329">
        <v>100</v>
      </c>
      <c r="DM18" s="329">
        <v>0</v>
      </c>
      <c r="DN18" s="306"/>
      <c r="DO18" s="306"/>
      <c r="DP18" s="306"/>
      <c r="DQ18" s="306"/>
      <c r="DR18" s="306"/>
      <c r="DS18" s="306"/>
      <c r="DT18" s="306"/>
      <c r="DU18" s="322"/>
    </row>
    <row r="19" spans="1:125">
      <c r="A19" s="305">
        <v>400</v>
      </c>
      <c r="B19" s="326" t="s">
        <v>5</v>
      </c>
      <c r="C19" s="413" t="s">
        <v>165</v>
      </c>
      <c r="D19" s="414" t="s">
        <v>32</v>
      </c>
      <c r="E19" s="405" t="s">
        <v>32</v>
      </c>
      <c r="F19" s="305">
        <v>370</v>
      </c>
      <c r="G19" s="306">
        <v>550</v>
      </c>
      <c r="H19" s="306">
        <v>700</v>
      </c>
      <c r="I19" s="415">
        <v>34.036900000000003</v>
      </c>
      <c r="J19" s="415">
        <v>7.4750299999999997E-3</v>
      </c>
      <c r="K19" s="415">
        <v>-3.5811900000000002E-5</v>
      </c>
      <c r="L19" s="415">
        <v>1.129E-7</v>
      </c>
      <c r="M19" s="415">
        <v>-2.5241399999999999E-10</v>
      </c>
      <c r="N19" s="415">
        <v>1.33919E-13</v>
      </c>
      <c r="O19" s="415">
        <v>0.134078</v>
      </c>
      <c r="P19" s="415">
        <v>1.4145600000000001E-4</v>
      </c>
      <c r="Q19" s="415">
        <v>9.3935500000000001E-8</v>
      </c>
      <c r="R19" s="415">
        <v>-1.1024699999999999E-10</v>
      </c>
      <c r="S19" s="415">
        <v>-4.6563600000000001E-14</v>
      </c>
      <c r="T19" s="416">
        <v>9.3744999999999995E-17</v>
      </c>
      <c r="U19" s="338">
        <v>5.2963079999999998</v>
      </c>
      <c r="V19" s="339">
        <v>2.689937E-4</v>
      </c>
      <c r="W19" s="339">
        <v>-4.5622280000000001E-6</v>
      </c>
      <c r="X19" s="339">
        <v>-1.8333819999999999E-9</v>
      </c>
      <c r="Y19" s="339">
        <v>-1.286857E-11</v>
      </c>
      <c r="Z19" s="340">
        <v>1.083543E-14</v>
      </c>
      <c r="AA19" s="406">
        <v>10</v>
      </c>
      <c r="AB19" s="350">
        <v>0</v>
      </c>
      <c r="AC19" s="350">
        <v>0</v>
      </c>
      <c r="AD19" s="351">
        <v>0</v>
      </c>
      <c r="AE19" s="338">
        <v>0.99288430000000005</v>
      </c>
      <c r="AF19" s="339">
        <v>-3.123907E-3</v>
      </c>
      <c r="AG19" s="339">
        <v>1.8142229999999999E-6</v>
      </c>
      <c r="AH19" s="339">
        <v>5.5367330000000001E-8</v>
      </c>
      <c r="AI19" s="339">
        <v>-1.635621E-10</v>
      </c>
      <c r="AJ19" s="340">
        <v>0</v>
      </c>
      <c r="AK19" s="338">
        <v>0.96246010000000004</v>
      </c>
      <c r="AL19" s="339">
        <v>-2.4443799999999999E-3</v>
      </c>
      <c r="AM19" s="339">
        <v>8.8766950000000006E-6</v>
      </c>
      <c r="AN19" s="339">
        <v>-6.2110420000000003E-9</v>
      </c>
      <c r="AO19" s="339">
        <v>-3.3433499999999999E-11</v>
      </c>
      <c r="AP19" s="407">
        <v>0</v>
      </c>
      <c r="AQ19" s="338">
        <v>1.0131239999999999</v>
      </c>
      <c r="AR19" s="339">
        <v>7.8818229999999996E-3</v>
      </c>
      <c r="AS19" s="339">
        <v>-4.5104690000000001E-5</v>
      </c>
      <c r="AT19" s="339">
        <v>1.9806169999999999E-7</v>
      </c>
      <c r="AU19" s="339">
        <v>7.6241469999999995E-11</v>
      </c>
      <c r="AV19" s="340">
        <v>0</v>
      </c>
      <c r="AW19" s="318">
        <v>4</v>
      </c>
      <c r="AX19" s="319">
        <v>5000</v>
      </c>
      <c r="AY19" s="408"/>
      <c r="AZ19" s="409">
        <v>0.6875</v>
      </c>
      <c r="BA19" s="306">
        <v>125</v>
      </c>
      <c r="BB19" s="326">
        <v>200</v>
      </c>
      <c r="BC19" s="410">
        <v>17</v>
      </c>
      <c r="BD19" s="324">
        <v>277</v>
      </c>
      <c r="BE19" s="324">
        <v>1</v>
      </c>
      <c r="BF19" s="325">
        <f t="shared" si="0"/>
        <v>5.2963079999999998</v>
      </c>
      <c r="BG19" s="305" t="s">
        <v>320</v>
      </c>
      <c r="BH19" s="306" t="str">
        <f t="shared" ref="BH19" si="221">CONCATENATE(E19)</f>
        <v>400-550</v>
      </c>
      <c r="BI19" s="326">
        <v>100</v>
      </c>
      <c r="BJ19" s="327">
        <f t="shared" si="1"/>
        <v>34.036900000000003</v>
      </c>
      <c r="BK19" s="328">
        <f t="shared" si="2"/>
        <v>0.134078</v>
      </c>
      <c r="BL19" s="329">
        <f t="shared" si="3"/>
        <v>440</v>
      </c>
      <c r="BM19" s="328">
        <f t="shared" si="4"/>
        <v>32.757825502745604</v>
      </c>
      <c r="BN19" s="328">
        <f t="shared" si="5"/>
        <v>0.20491403106483203</v>
      </c>
      <c r="BO19" s="329">
        <f t="shared" si="6"/>
        <v>550</v>
      </c>
      <c r="BP19" s="328">
        <f t="shared" si="7"/>
        <v>29.741279684062501</v>
      </c>
      <c r="BQ19" s="328">
        <f t="shared" si="8"/>
        <v>0.22240912307593749</v>
      </c>
      <c r="BR19" s="329">
        <f t="shared" si="9"/>
        <v>660</v>
      </c>
      <c r="BS19" s="328">
        <f t="shared" si="10"/>
        <v>24.705277057494396</v>
      </c>
      <c r="BT19" s="330">
        <f t="shared" si="11"/>
        <v>0.23956636384961599</v>
      </c>
      <c r="BU19" s="411">
        <f t="shared" ref="BU19" si="222">I19</f>
        <v>34.036900000000003</v>
      </c>
      <c r="BV19" s="332">
        <f t="shared" ref="BV19" si="223">J19</f>
        <v>7.4750299999999997E-3</v>
      </c>
      <c r="BW19" s="332">
        <f t="shared" ref="BW19" si="224">K19</f>
        <v>-3.5811900000000002E-5</v>
      </c>
      <c r="BX19" s="332">
        <f t="shared" ref="BX19" si="225">L19</f>
        <v>1.129E-7</v>
      </c>
      <c r="BY19" s="332">
        <f t="shared" ref="BY19" si="226">M19</f>
        <v>-2.5241399999999999E-10</v>
      </c>
      <c r="BZ19" s="332">
        <f t="shared" ref="BZ19" si="227">N19</f>
        <v>1.33919E-13</v>
      </c>
      <c r="CA19" s="332">
        <f t="shared" ref="CA19" si="228">O19</f>
        <v>0.134078</v>
      </c>
      <c r="CB19" s="332">
        <f t="shared" ref="CB19" si="229">P19</f>
        <v>1.4145600000000001E-4</v>
      </c>
      <c r="CC19" s="332">
        <f t="shared" ref="CC19" si="230">Q19</f>
        <v>9.3935500000000001E-8</v>
      </c>
      <c r="CD19" s="332">
        <f t="shared" ref="CD19" si="231">R19</f>
        <v>-1.1024699999999999E-10</v>
      </c>
      <c r="CE19" s="332">
        <f t="shared" ref="CE19" si="232">S19</f>
        <v>-4.6563600000000001E-14</v>
      </c>
      <c r="CF19" s="332">
        <f t="shared" ref="CF19" si="233">T19</f>
        <v>9.3744999999999995E-17</v>
      </c>
      <c r="CG19" s="329">
        <v>0</v>
      </c>
      <c r="CH19" s="329">
        <v>0</v>
      </c>
      <c r="CI19" s="329">
        <v>0</v>
      </c>
      <c r="CJ19" s="329">
        <v>0</v>
      </c>
      <c r="CK19" s="329">
        <v>0</v>
      </c>
      <c r="CL19" s="412">
        <v>0</v>
      </c>
      <c r="CM19" s="334">
        <v>900</v>
      </c>
      <c r="CN19" s="329">
        <v>38</v>
      </c>
      <c r="CO19" s="329">
        <v>20</v>
      </c>
      <c r="CP19" s="329">
        <v>0.24</v>
      </c>
      <c r="CQ19" s="329">
        <v>55</v>
      </c>
      <c r="CR19" s="329">
        <v>100</v>
      </c>
      <c r="CS19" s="329">
        <v>2</v>
      </c>
      <c r="CT19" s="329">
        <v>2</v>
      </c>
      <c r="CU19" s="329">
        <v>0.02</v>
      </c>
      <c r="CV19" s="329">
        <v>5</v>
      </c>
      <c r="CW19" s="329">
        <v>1</v>
      </c>
      <c r="CX19" s="329">
        <v>1</v>
      </c>
      <c r="CY19" s="329">
        <v>1</v>
      </c>
      <c r="CZ19" s="329">
        <v>1</v>
      </c>
      <c r="DA19" s="329">
        <f t="shared" ref="DA19" si="234">BL19</f>
        <v>440</v>
      </c>
      <c r="DB19" s="329">
        <v>4</v>
      </c>
      <c r="DC19" s="329">
        <f t="shared" ref="DC19" si="235">BR19</f>
        <v>660</v>
      </c>
      <c r="DD19" s="412">
        <v>4</v>
      </c>
      <c r="DE19" s="334">
        <v>1000</v>
      </c>
      <c r="DF19" s="329">
        <v>880</v>
      </c>
      <c r="DG19" s="329">
        <v>770</v>
      </c>
      <c r="DH19" s="329">
        <v>660</v>
      </c>
      <c r="DI19" s="329">
        <v>550</v>
      </c>
      <c r="DJ19" s="329">
        <v>440</v>
      </c>
      <c r="DK19" s="329">
        <v>340</v>
      </c>
      <c r="DL19" s="329">
        <v>220</v>
      </c>
      <c r="DM19" s="329">
        <v>100</v>
      </c>
      <c r="DN19" s="329">
        <v>0</v>
      </c>
      <c r="DO19" s="306"/>
      <c r="DP19" s="306"/>
      <c r="DQ19" s="306"/>
      <c r="DR19" s="306"/>
      <c r="DS19" s="306"/>
      <c r="DT19" s="306"/>
      <c r="DU19" s="322"/>
    </row>
    <row r="20" spans="1:125">
      <c r="A20" s="305">
        <v>400</v>
      </c>
      <c r="B20" s="326" t="s">
        <v>5</v>
      </c>
      <c r="C20" s="413" t="s">
        <v>165</v>
      </c>
      <c r="D20" s="414" t="s">
        <v>32</v>
      </c>
      <c r="E20" s="405" t="s">
        <v>218</v>
      </c>
      <c r="F20" s="305">
        <f>F19</f>
        <v>370</v>
      </c>
      <c r="G20" s="306">
        <f>G19</f>
        <v>550</v>
      </c>
      <c r="H20" s="306">
        <f>H19</f>
        <v>700</v>
      </c>
      <c r="I20" s="415">
        <v>34.036900000000003</v>
      </c>
      <c r="J20" s="415">
        <v>7.4750299999999997E-3</v>
      </c>
      <c r="K20" s="415">
        <v>-3.5811900000000002E-5</v>
      </c>
      <c r="L20" s="415">
        <v>1.129E-7</v>
      </c>
      <c r="M20" s="415">
        <v>-2.5241399999999999E-10</v>
      </c>
      <c r="N20" s="415">
        <v>1.33919E-13</v>
      </c>
      <c r="O20" s="415">
        <v>0.134078</v>
      </c>
      <c r="P20" s="415">
        <v>1.4145600000000001E-4</v>
      </c>
      <c r="Q20" s="415">
        <v>9.3935500000000001E-8</v>
      </c>
      <c r="R20" s="415">
        <v>-1.1024699999999999E-10</v>
      </c>
      <c r="S20" s="415">
        <v>-4.6563600000000001E-14</v>
      </c>
      <c r="T20" s="416">
        <v>9.3744999999999995E-17</v>
      </c>
      <c r="U20" s="338">
        <v>21.948460000000001</v>
      </c>
      <c r="V20" s="339">
        <v>-2.5600910000000001E-2</v>
      </c>
      <c r="W20" s="339">
        <v>3.8909419999999999E-5</v>
      </c>
      <c r="X20" s="339">
        <v>-9.3667810000000001E-8</v>
      </c>
      <c r="Y20" s="339">
        <v>5.665506E-11</v>
      </c>
      <c r="Z20" s="340">
        <v>-6.5068139999999998E-15</v>
      </c>
      <c r="AA20" s="406">
        <v>10</v>
      </c>
      <c r="AB20" s="350">
        <v>0</v>
      </c>
      <c r="AC20" s="350">
        <v>0</v>
      </c>
      <c r="AD20" s="351">
        <v>0</v>
      </c>
      <c r="AE20" s="338">
        <v>0.99288430000000005</v>
      </c>
      <c r="AF20" s="339">
        <v>-3.123907E-3</v>
      </c>
      <c r="AG20" s="339">
        <v>1.8142229999999999E-6</v>
      </c>
      <c r="AH20" s="339">
        <v>5.5367330000000001E-8</v>
      </c>
      <c r="AI20" s="339">
        <v>-1.635621E-10</v>
      </c>
      <c r="AJ20" s="340">
        <v>0</v>
      </c>
      <c r="AK20" s="338">
        <v>0.96246010000000004</v>
      </c>
      <c r="AL20" s="339">
        <v>-2.4443799999999999E-3</v>
      </c>
      <c r="AM20" s="339">
        <v>8.8766950000000006E-6</v>
      </c>
      <c r="AN20" s="339">
        <v>-6.2110420000000003E-9</v>
      </c>
      <c r="AO20" s="339">
        <v>-3.3433499999999999E-11</v>
      </c>
      <c r="AP20" s="407">
        <v>0</v>
      </c>
      <c r="AQ20" s="338">
        <v>1.0131239999999999</v>
      </c>
      <c r="AR20" s="339">
        <v>7.8818229999999996E-3</v>
      </c>
      <c r="AS20" s="339">
        <v>-4.5104690000000001E-5</v>
      </c>
      <c r="AT20" s="339">
        <v>1.9806169999999999E-7</v>
      </c>
      <c r="AU20" s="339">
        <v>7.6241469999999995E-11</v>
      </c>
      <c r="AV20" s="340">
        <v>0</v>
      </c>
      <c r="AW20" s="318">
        <v>4</v>
      </c>
      <c r="AX20" s="319">
        <v>5000</v>
      </c>
      <c r="AY20" s="408"/>
      <c r="AZ20" s="409">
        <v>0.6875</v>
      </c>
      <c r="BA20" s="306">
        <v>125</v>
      </c>
      <c r="BB20" s="326">
        <v>200</v>
      </c>
      <c r="BC20" s="410">
        <v>16</v>
      </c>
      <c r="BD20" s="324">
        <v>276</v>
      </c>
      <c r="BE20" s="324">
        <v>1</v>
      </c>
      <c r="BF20" s="325">
        <f t="shared" si="0"/>
        <v>21.948460000000001</v>
      </c>
      <c r="BG20" s="305" t="s">
        <v>320</v>
      </c>
      <c r="BH20" s="306" t="str">
        <f t="shared" ref="BH20" si="236">CONCATENATE(E20)</f>
        <v>400-550C</v>
      </c>
      <c r="BI20" s="326">
        <v>100</v>
      </c>
      <c r="BJ20" s="327">
        <f t="shared" si="1"/>
        <v>34.036900000000003</v>
      </c>
      <c r="BK20" s="328">
        <f t="shared" si="2"/>
        <v>0.134078</v>
      </c>
      <c r="BL20" s="329">
        <f t="shared" si="3"/>
        <v>440</v>
      </c>
      <c r="BM20" s="328">
        <f t="shared" si="4"/>
        <v>32.757825502745604</v>
      </c>
      <c r="BN20" s="328">
        <f t="shared" si="5"/>
        <v>0.20491403106483203</v>
      </c>
      <c r="BO20" s="329">
        <f t="shared" si="6"/>
        <v>550</v>
      </c>
      <c r="BP20" s="328">
        <f t="shared" si="7"/>
        <v>29.741279684062501</v>
      </c>
      <c r="BQ20" s="328">
        <f t="shared" si="8"/>
        <v>0.22240912307593749</v>
      </c>
      <c r="BR20" s="329">
        <f t="shared" si="9"/>
        <v>660</v>
      </c>
      <c r="BS20" s="328">
        <f t="shared" si="10"/>
        <v>24.705277057494396</v>
      </c>
      <c r="BT20" s="330">
        <f t="shared" si="11"/>
        <v>0.23956636384961599</v>
      </c>
      <c r="BU20" s="411">
        <f t="shared" ref="BU20" si="237">I20</f>
        <v>34.036900000000003</v>
      </c>
      <c r="BV20" s="332">
        <f t="shared" ref="BV20" si="238">J20</f>
        <v>7.4750299999999997E-3</v>
      </c>
      <c r="BW20" s="332">
        <f t="shared" ref="BW20" si="239">K20</f>
        <v>-3.5811900000000002E-5</v>
      </c>
      <c r="BX20" s="332">
        <f t="shared" ref="BX20" si="240">L20</f>
        <v>1.129E-7</v>
      </c>
      <c r="BY20" s="332">
        <f t="shared" ref="BY20" si="241">M20</f>
        <v>-2.5241399999999999E-10</v>
      </c>
      <c r="BZ20" s="332">
        <f t="shared" ref="BZ20" si="242">N20</f>
        <v>1.33919E-13</v>
      </c>
      <c r="CA20" s="332">
        <f t="shared" ref="CA20" si="243">O20</f>
        <v>0.134078</v>
      </c>
      <c r="CB20" s="332">
        <f t="shared" ref="CB20" si="244">P20</f>
        <v>1.4145600000000001E-4</v>
      </c>
      <c r="CC20" s="332">
        <f t="shared" ref="CC20" si="245">Q20</f>
        <v>9.3935500000000001E-8</v>
      </c>
      <c r="CD20" s="332">
        <f t="shared" ref="CD20" si="246">R20</f>
        <v>-1.1024699999999999E-10</v>
      </c>
      <c r="CE20" s="332">
        <f t="shared" ref="CE20" si="247">S20</f>
        <v>-4.6563600000000001E-14</v>
      </c>
      <c r="CF20" s="332">
        <f t="shared" ref="CF20" si="248">T20</f>
        <v>9.3744999999999995E-17</v>
      </c>
      <c r="CG20" s="329">
        <v>0</v>
      </c>
      <c r="CH20" s="329">
        <v>0</v>
      </c>
      <c r="CI20" s="329">
        <v>0</v>
      </c>
      <c r="CJ20" s="329">
        <v>0</v>
      </c>
      <c r="CK20" s="329">
        <v>0</v>
      </c>
      <c r="CL20" s="412">
        <v>0</v>
      </c>
      <c r="CM20" s="334">
        <v>900</v>
      </c>
      <c r="CN20" s="329">
        <v>38</v>
      </c>
      <c r="CO20" s="329">
        <v>20</v>
      </c>
      <c r="CP20" s="329">
        <v>0.24</v>
      </c>
      <c r="CQ20" s="329">
        <v>55</v>
      </c>
      <c r="CR20" s="329">
        <v>100</v>
      </c>
      <c r="CS20" s="329">
        <v>2</v>
      </c>
      <c r="CT20" s="329">
        <v>2</v>
      </c>
      <c r="CU20" s="329">
        <v>0.02</v>
      </c>
      <c r="CV20" s="329">
        <v>5</v>
      </c>
      <c r="CW20" s="329">
        <v>1</v>
      </c>
      <c r="CX20" s="329">
        <v>1</v>
      </c>
      <c r="CY20" s="329">
        <v>1</v>
      </c>
      <c r="CZ20" s="329">
        <v>1</v>
      </c>
      <c r="DA20" s="329">
        <f t="shared" ref="DA20" si="249">BL20</f>
        <v>440</v>
      </c>
      <c r="DB20" s="329">
        <v>4</v>
      </c>
      <c r="DC20" s="329">
        <f t="shared" ref="DC20" si="250">BR20</f>
        <v>660</v>
      </c>
      <c r="DD20" s="412">
        <v>4</v>
      </c>
      <c r="DE20" s="334">
        <v>1000</v>
      </c>
      <c r="DF20" s="329">
        <v>880</v>
      </c>
      <c r="DG20" s="329">
        <v>770</v>
      </c>
      <c r="DH20" s="329">
        <v>660</v>
      </c>
      <c r="DI20" s="329">
        <v>550</v>
      </c>
      <c r="DJ20" s="329">
        <v>440</v>
      </c>
      <c r="DK20" s="329">
        <v>340</v>
      </c>
      <c r="DL20" s="329">
        <v>220</v>
      </c>
      <c r="DM20" s="329">
        <v>100</v>
      </c>
      <c r="DN20" s="329">
        <v>0</v>
      </c>
      <c r="DO20" s="306"/>
      <c r="DP20" s="306"/>
      <c r="DQ20" s="306"/>
      <c r="DR20" s="306"/>
      <c r="DS20" s="306"/>
      <c r="DT20" s="306"/>
      <c r="DU20" s="322"/>
    </row>
    <row r="21" spans="1:125">
      <c r="A21" s="305">
        <v>400</v>
      </c>
      <c r="B21" s="326" t="s">
        <v>8</v>
      </c>
      <c r="C21" s="403" t="s">
        <v>186</v>
      </c>
      <c r="D21" s="404" t="s">
        <v>191</v>
      </c>
      <c r="E21" s="405" t="s">
        <v>76</v>
      </c>
      <c r="F21" s="305">
        <v>690</v>
      </c>
      <c r="G21" s="306">
        <v>1025</v>
      </c>
      <c r="H21" s="306">
        <v>1250</v>
      </c>
      <c r="I21" s="415">
        <v>32.734009999999998</v>
      </c>
      <c r="J21" s="415">
        <v>1.550994E-2</v>
      </c>
      <c r="K21" s="415">
        <v>-8.8306229999999994E-5</v>
      </c>
      <c r="L21" s="415">
        <v>1.3242310000000001E-7</v>
      </c>
      <c r="M21" s="415">
        <v>-8.9862479999999997E-11</v>
      </c>
      <c r="N21" s="415">
        <v>2.0749479999999999E-14</v>
      </c>
      <c r="O21" s="415">
        <v>0.17408309999999999</v>
      </c>
      <c r="P21" s="415">
        <v>1.9223950000000001E-4</v>
      </c>
      <c r="Q21" s="415">
        <v>-6.8255999999999999E-8</v>
      </c>
      <c r="R21" s="415">
        <v>-1.3881560000000001E-10</v>
      </c>
      <c r="S21" s="415">
        <v>1.410386E-13</v>
      </c>
      <c r="T21" s="416">
        <v>-3.3134310000000002E-17</v>
      </c>
      <c r="U21" s="338">
        <v>5.7788769999999996</v>
      </c>
      <c r="V21" s="339">
        <v>2.9828489999999999E-4</v>
      </c>
      <c r="W21" s="339">
        <v>-3.165585E-6</v>
      </c>
      <c r="X21" s="339">
        <v>5.0608660000000001E-9</v>
      </c>
      <c r="Y21" s="339">
        <v>-4.871647E-12</v>
      </c>
      <c r="Z21" s="340">
        <v>1.278573E-15</v>
      </c>
      <c r="AA21" s="406">
        <v>12</v>
      </c>
      <c r="AB21" s="350">
        <v>0</v>
      </c>
      <c r="AC21" s="350">
        <v>0</v>
      </c>
      <c r="AD21" s="351">
        <v>0</v>
      </c>
      <c r="AE21" s="338">
        <v>1.0025809999999999</v>
      </c>
      <c r="AF21" s="339">
        <v>-2.7151409999999999E-3</v>
      </c>
      <c r="AG21" s="339">
        <v>1.7778140000000001E-5</v>
      </c>
      <c r="AH21" s="339">
        <v>-1.2838439999999999E-7</v>
      </c>
      <c r="AI21" s="339">
        <v>2.9934080000000002E-10</v>
      </c>
      <c r="AJ21" s="340">
        <v>0</v>
      </c>
      <c r="AK21" s="338">
        <v>0.96119889999999997</v>
      </c>
      <c r="AL21" s="339">
        <v>-1.3989880000000001E-3</v>
      </c>
      <c r="AM21" s="339">
        <v>-2.6544080000000002E-6</v>
      </c>
      <c r="AN21" s="339">
        <v>6.0246529999999999E-8</v>
      </c>
      <c r="AO21" s="339">
        <v>-1.9496410000000001E-10</v>
      </c>
      <c r="AP21" s="407">
        <v>0</v>
      </c>
      <c r="AQ21" s="338">
        <v>1.1628989999999999</v>
      </c>
      <c r="AR21" s="339">
        <v>7.6085129999999999E-3</v>
      </c>
      <c r="AS21" s="339">
        <v>-3.6274423000000002E-5</v>
      </c>
      <c r="AT21" s="339">
        <v>7.2384689999999998E-9</v>
      </c>
      <c r="AU21" s="339">
        <v>7.230808E-10</v>
      </c>
      <c r="AV21" s="340">
        <v>0</v>
      </c>
      <c r="AW21" s="318">
        <v>4</v>
      </c>
      <c r="AX21" s="319">
        <v>5000</v>
      </c>
      <c r="AY21" s="408"/>
      <c r="AZ21" s="409">
        <v>0.6875</v>
      </c>
      <c r="BA21" s="306">
        <v>125</v>
      </c>
      <c r="BB21" s="326">
        <v>200</v>
      </c>
      <c r="BC21" s="410">
        <v>7</v>
      </c>
      <c r="BD21" s="324">
        <v>124</v>
      </c>
      <c r="BE21" s="324">
        <v>1</v>
      </c>
      <c r="BF21" s="325">
        <f t="shared" si="0"/>
        <v>5.7788769999999996</v>
      </c>
      <c r="BG21" s="305" t="s">
        <v>320</v>
      </c>
      <c r="BH21" s="306" t="str">
        <f t="shared" ref="BH21" si="251">CONCATENATE(E21)</f>
        <v>400-1025</v>
      </c>
      <c r="BI21" s="326">
        <v>100</v>
      </c>
      <c r="BJ21" s="327">
        <f t="shared" si="1"/>
        <v>32.734009999999998</v>
      </c>
      <c r="BK21" s="328">
        <f t="shared" si="2"/>
        <v>0.17408309999999999</v>
      </c>
      <c r="BL21" s="329">
        <f t="shared" si="3"/>
        <v>820</v>
      </c>
      <c r="BM21" s="328">
        <f t="shared" si="4"/>
        <v>26.152787894916749</v>
      </c>
      <c r="BN21" s="328">
        <f t="shared" si="5"/>
        <v>0.26076808702519577</v>
      </c>
      <c r="BO21" s="329">
        <f t="shared" si="6"/>
        <v>1025</v>
      </c>
      <c r="BP21" s="328">
        <f t="shared" si="7"/>
        <v>22.744928807366048</v>
      </c>
      <c r="BQ21" s="328">
        <f t="shared" si="8"/>
        <v>0.26811970354948911</v>
      </c>
      <c r="BR21" s="329">
        <f t="shared" si="9"/>
        <v>1230</v>
      </c>
      <c r="BS21" s="328">
        <f t="shared" si="10"/>
        <v>17.367434659672398</v>
      </c>
      <c r="BT21" s="330">
        <f t="shared" si="11"/>
        <v>0.27849111623986755</v>
      </c>
      <c r="BU21" s="411">
        <f t="shared" ref="BU21" si="252">I21</f>
        <v>32.734009999999998</v>
      </c>
      <c r="BV21" s="332">
        <f t="shared" ref="BV21" si="253">J21</f>
        <v>1.550994E-2</v>
      </c>
      <c r="BW21" s="332">
        <f t="shared" ref="BW21" si="254">K21</f>
        <v>-8.8306229999999994E-5</v>
      </c>
      <c r="BX21" s="332">
        <f t="shared" ref="BX21" si="255">L21</f>
        <v>1.3242310000000001E-7</v>
      </c>
      <c r="BY21" s="332">
        <f t="shared" ref="BY21" si="256">M21</f>
        <v>-8.9862479999999997E-11</v>
      </c>
      <c r="BZ21" s="332">
        <f t="shared" ref="BZ21" si="257">N21</f>
        <v>2.0749479999999999E-14</v>
      </c>
      <c r="CA21" s="332">
        <f t="shared" ref="CA21" si="258">O21</f>
        <v>0.17408309999999999</v>
      </c>
      <c r="CB21" s="332">
        <f t="shared" ref="CB21" si="259">P21</f>
        <v>1.9223950000000001E-4</v>
      </c>
      <c r="CC21" s="332">
        <f t="shared" ref="CC21" si="260">Q21</f>
        <v>-6.8255999999999999E-8</v>
      </c>
      <c r="CD21" s="332">
        <f t="shared" ref="CD21" si="261">R21</f>
        <v>-1.3881560000000001E-10</v>
      </c>
      <c r="CE21" s="332">
        <f t="shared" ref="CE21" si="262">S21</f>
        <v>1.410386E-13</v>
      </c>
      <c r="CF21" s="332">
        <f t="shared" ref="CF21" si="263">T21</f>
        <v>-3.3134310000000002E-17</v>
      </c>
      <c r="CG21" s="329">
        <v>0</v>
      </c>
      <c r="CH21" s="329">
        <v>0</v>
      </c>
      <c r="CI21" s="329">
        <v>0</v>
      </c>
      <c r="CJ21" s="329">
        <v>0</v>
      </c>
      <c r="CK21" s="329">
        <v>0</v>
      </c>
      <c r="CL21" s="412">
        <v>0</v>
      </c>
      <c r="CM21" s="334">
        <v>1600</v>
      </c>
      <c r="CN21" s="329">
        <v>34</v>
      </c>
      <c r="CO21" s="329">
        <v>30</v>
      </c>
      <c r="CP21" s="329">
        <v>0.35</v>
      </c>
      <c r="CQ21" s="329">
        <v>60</v>
      </c>
      <c r="CR21" s="329">
        <v>200</v>
      </c>
      <c r="CS21" s="329">
        <v>2</v>
      </c>
      <c r="CT21" s="329">
        <v>2</v>
      </c>
      <c r="CU21" s="329">
        <v>0.05</v>
      </c>
      <c r="CV21" s="329">
        <v>5</v>
      </c>
      <c r="CW21" s="329">
        <v>1</v>
      </c>
      <c r="CX21" s="329">
        <v>1</v>
      </c>
      <c r="CY21" s="329">
        <v>1</v>
      </c>
      <c r="CZ21" s="329">
        <v>1</v>
      </c>
      <c r="DA21" s="329">
        <f t="shared" ref="DA21" si="264">BL21</f>
        <v>820</v>
      </c>
      <c r="DB21" s="329">
        <v>4</v>
      </c>
      <c r="DC21" s="329">
        <f t="shared" ref="DC21" si="265">BR21</f>
        <v>1230</v>
      </c>
      <c r="DD21" s="412">
        <v>4</v>
      </c>
      <c r="DE21" s="334">
        <v>1600</v>
      </c>
      <c r="DF21" s="329">
        <v>1400</v>
      </c>
      <c r="DG21" s="329">
        <v>1230</v>
      </c>
      <c r="DH21" s="329">
        <v>1130</v>
      </c>
      <c r="DI21" s="329">
        <v>1025</v>
      </c>
      <c r="DJ21" s="329">
        <v>920</v>
      </c>
      <c r="DK21" s="329">
        <v>820</v>
      </c>
      <c r="DL21" s="329">
        <v>600</v>
      </c>
      <c r="DM21" s="329">
        <v>400</v>
      </c>
      <c r="DN21" s="329">
        <v>200</v>
      </c>
      <c r="DO21" s="329">
        <v>0</v>
      </c>
      <c r="DP21" s="306"/>
      <c r="DQ21" s="306"/>
      <c r="DR21" s="306"/>
      <c r="DS21" s="306"/>
      <c r="DT21" s="306"/>
      <c r="DU21" s="322"/>
    </row>
    <row r="22" spans="1:125">
      <c r="A22" s="305">
        <v>400</v>
      </c>
      <c r="B22" s="326" t="s">
        <v>8</v>
      </c>
      <c r="C22" s="403" t="s">
        <v>186</v>
      </c>
      <c r="D22" s="404" t="s">
        <v>191</v>
      </c>
      <c r="E22" s="405" t="s">
        <v>219</v>
      </c>
      <c r="F22" s="305">
        <f>F21</f>
        <v>690</v>
      </c>
      <c r="G22" s="306">
        <f>G21</f>
        <v>1025</v>
      </c>
      <c r="H22" s="306">
        <f>H21</f>
        <v>1250</v>
      </c>
      <c r="I22" s="415">
        <v>32.734009999999998</v>
      </c>
      <c r="J22" s="415">
        <v>1.550994E-2</v>
      </c>
      <c r="K22" s="415">
        <v>-8.8306229999999994E-5</v>
      </c>
      <c r="L22" s="415">
        <v>1.3242310000000001E-7</v>
      </c>
      <c r="M22" s="415">
        <v>-8.9862479999999997E-11</v>
      </c>
      <c r="N22" s="415">
        <v>2.0749479999999999E-14</v>
      </c>
      <c r="O22" s="415">
        <v>0.17408309999999999</v>
      </c>
      <c r="P22" s="415">
        <v>1.9223950000000001E-4</v>
      </c>
      <c r="Q22" s="415">
        <v>-6.8255999999999999E-8</v>
      </c>
      <c r="R22" s="415">
        <v>-1.3881560000000001E-10</v>
      </c>
      <c r="S22" s="415">
        <v>1.410386E-13</v>
      </c>
      <c r="T22" s="416">
        <v>-3.3134310000000002E-17</v>
      </c>
      <c r="U22" s="338">
        <v>26.284459999999999</v>
      </c>
      <c r="V22" s="339">
        <v>-2.2098509999999998E-2</v>
      </c>
      <c r="W22" s="339">
        <v>3.5207899999999999E-5</v>
      </c>
      <c r="X22" s="339">
        <v>-5.3280260000000001E-8</v>
      </c>
      <c r="Y22" s="339">
        <v>3.412714E-11</v>
      </c>
      <c r="Z22" s="340">
        <v>-8.5255700000000002E-15</v>
      </c>
      <c r="AA22" s="406">
        <v>12</v>
      </c>
      <c r="AB22" s="350">
        <v>0</v>
      </c>
      <c r="AC22" s="350">
        <v>0</v>
      </c>
      <c r="AD22" s="351">
        <v>0</v>
      </c>
      <c r="AE22" s="338">
        <v>1.0025809999999999</v>
      </c>
      <c r="AF22" s="339">
        <v>-2.7151409999999999E-3</v>
      </c>
      <c r="AG22" s="339">
        <v>1.7778140000000001E-5</v>
      </c>
      <c r="AH22" s="339">
        <v>-1.2838439999999999E-7</v>
      </c>
      <c r="AI22" s="339">
        <v>2.9934080000000002E-10</v>
      </c>
      <c r="AJ22" s="340">
        <v>0</v>
      </c>
      <c r="AK22" s="338">
        <v>0.96119889999999997</v>
      </c>
      <c r="AL22" s="339">
        <v>-1.3989880000000001E-3</v>
      </c>
      <c r="AM22" s="339">
        <v>-2.6544080000000002E-6</v>
      </c>
      <c r="AN22" s="339">
        <v>6.0246529999999999E-8</v>
      </c>
      <c r="AO22" s="339">
        <v>-1.9496410000000001E-10</v>
      </c>
      <c r="AP22" s="407">
        <v>0</v>
      </c>
      <c r="AQ22" s="338">
        <v>1.1628989999999999</v>
      </c>
      <c r="AR22" s="339">
        <v>7.6085129999999999E-3</v>
      </c>
      <c r="AS22" s="339">
        <v>-3.6274423000000002E-5</v>
      </c>
      <c r="AT22" s="339">
        <v>7.2384689999999998E-9</v>
      </c>
      <c r="AU22" s="339">
        <v>7.230808E-10</v>
      </c>
      <c r="AV22" s="340">
        <v>0</v>
      </c>
      <c r="AW22" s="318">
        <v>4</v>
      </c>
      <c r="AX22" s="319">
        <v>5000</v>
      </c>
      <c r="AY22" s="408"/>
      <c r="AZ22" s="409">
        <v>0.6875</v>
      </c>
      <c r="BA22" s="306">
        <v>125</v>
      </c>
      <c r="BB22" s="326">
        <v>200</v>
      </c>
      <c r="BC22" s="410">
        <v>6</v>
      </c>
      <c r="BD22" s="324">
        <v>123</v>
      </c>
      <c r="BE22" s="324">
        <v>1</v>
      </c>
      <c r="BF22" s="325">
        <f t="shared" si="0"/>
        <v>26.284459999999999</v>
      </c>
      <c r="BG22" s="305" t="s">
        <v>320</v>
      </c>
      <c r="BH22" s="306" t="str">
        <f t="shared" ref="BH22" si="266">CONCATENATE(E22)</f>
        <v>400-1025C</v>
      </c>
      <c r="BI22" s="326">
        <v>100</v>
      </c>
      <c r="BJ22" s="327">
        <f t="shared" si="1"/>
        <v>32.734009999999998</v>
      </c>
      <c r="BK22" s="328">
        <f t="shared" si="2"/>
        <v>0.17408309999999999</v>
      </c>
      <c r="BL22" s="329">
        <f t="shared" si="3"/>
        <v>820</v>
      </c>
      <c r="BM22" s="328">
        <f t="shared" si="4"/>
        <v>26.152787894916749</v>
      </c>
      <c r="BN22" s="328">
        <f t="shared" si="5"/>
        <v>0.26076808702519577</v>
      </c>
      <c r="BO22" s="329">
        <f t="shared" si="6"/>
        <v>1025</v>
      </c>
      <c r="BP22" s="328">
        <f t="shared" si="7"/>
        <v>22.744928807366048</v>
      </c>
      <c r="BQ22" s="328">
        <f t="shared" si="8"/>
        <v>0.26811970354948911</v>
      </c>
      <c r="BR22" s="329">
        <f t="shared" si="9"/>
        <v>1230</v>
      </c>
      <c r="BS22" s="328">
        <f t="shared" si="10"/>
        <v>17.367434659672398</v>
      </c>
      <c r="BT22" s="330">
        <f t="shared" si="11"/>
        <v>0.27849111623986755</v>
      </c>
      <c r="BU22" s="411">
        <f t="shared" ref="BU22" si="267">I22</f>
        <v>32.734009999999998</v>
      </c>
      <c r="BV22" s="332">
        <f t="shared" ref="BV22" si="268">J22</f>
        <v>1.550994E-2</v>
      </c>
      <c r="BW22" s="332">
        <f t="shared" ref="BW22" si="269">K22</f>
        <v>-8.8306229999999994E-5</v>
      </c>
      <c r="BX22" s="332">
        <f t="shared" ref="BX22" si="270">L22</f>
        <v>1.3242310000000001E-7</v>
      </c>
      <c r="BY22" s="332">
        <f t="shared" ref="BY22" si="271">M22</f>
        <v>-8.9862479999999997E-11</v>
      </c>
      <c r="BZ22" s="332">
        <f t="shared" ref="BZ22" si="272">N22</f>
        <v>2.0749479999999999E-14</v>
      </c>
      <c r="CA22" s="332">
        <f t="shared" ref="CA22" si="273">O22</f>
        <v>0.17408309999999999</v>
      </c>
      <c r="CB22" s="332">
        <f t="shared" ref="CB22" si="274">P22</f>
        <v>1.9223950000000001E-4</v>
      </c>
      <c r="CC22" s="332">
        <f t="shared" ref="CC22" si="275">Q22</f>
        <v>-6.8255999999999999E-8</v>
      </c>
      <c r="CD22" s="332">
        <f t="shared" ref="CD22" si="276">R22</f>
        <v>-1.3881560000000001E-10</v>
      </c>
      <c r="CE22" s="332">
        <f t="shared" ref="CE22" si="277">S22</f>
        <v>1.410386E-13</v>
      </c>
      <c r="CF22" s="332">
        <f t="shared" ref="CF22" si="278">T22</f>
        <v>-3.3134310000000002E-17</v>
      </c>
      <c r="CG22" s="329">
        <v>0</v>
      </c>
      <c r="CH22" s="329">
        <v>0</v>
      </c>
      <c r="CI22" s="329">
        <v>0</v>
      </c>
      <c r="CJ22" s="329">
        <v>0</v>
      </c>
      <c r="CK22" s="329">
        <v>0</v>
      </c>
      <c r="CL22" s="412">
        <v>0</v>
      </c>
      <c r="CM22" s="334">
        <v>1600</v>
      </c>
      <c r="CN22" s="329">
        <v>34</v>
      </c>
      <c r="CO22" s="329">
        <v>30</v>
      </c>
      <c r="CP22" s="329">
        <v>0.35</v>
      </c>
      <c r="CQ22" s="329">
        <v>60</v>
      </c>
      <c r="CR22" s="329">
        <v>200</v>
      </c>
      <c r="CS22" s="329">
        <v>2</v>
      </c>
      <c r="CT22" s="329">
        <v>2</v>
      </c>
      <c r="CU22" s="329">
        <v>0.05</v>
      </c>
      <c r="CV22" s="329">
        <v>5</v>
      </c>
      <c r="CW22" s="329">
        <v>1</v>
      </c>
      <c r="CX22" s="329">
        <v>1</v>
      </c>
      <c r="CY22" s="329">
        <v>1</v>
      </c>
      <c r="CZ22" s="329">
        <v>1</v>
      </c>
      <c r="DA22" s="329">
        <f t="shared" ref="DA22" si="279">BL22</f>
        <v>820</v>
      </c>
      <c r="DB22" s="329">
        <v>4</v>
      </c>
      <c r="DC22" s="329">
        <f t="shared" ref="DC22" si="280">BR22</f>
        <v>1230</v>
      </c>
      <c r="DD22" s="412">
        <v>4</v>
      </c>
      <c r="DE22" s="334">
        <v>1600</v>
      </c>
      <c r="DF22" s="329">
        <v>1400</v>
      </c>
      <c r="DG22" s="329">
        <v>1230</v>
      </c>
      <c r="DH22" s="329">
        <v>1130</v>
      </c>
      <c r="DI22" s="329">
        <v>1025</v>
      </c>
      <c r="DJ22" s="329">
        <v>920</v>
      </c>
      <c r="DK22" s="329">
        <v>820</v>
      </c>
      <c r="DL22" s="329">
        <v>600</v>
      </c>
      <c r="DM22" s="329">
        <v>400</v>
      </c>
      <c r="DN22" s="329">
        <v>200</v>
      </c>
      <c r="DO22" s="329">
        <v>0</v>
      </c>
      <c r="DP22" s="306"/>
      <c r="DQ22" s="306"/>
      <c r="DR22" s="306"/>
      <c r="DS22" s="306"/>
      <c r="DT22" s="306"/>
      <c r="DU22" s="322"/>
    </row>
    <row r="23" spans="1:125">
      <c r="A23" s="305">
        <v>400</v>
      </c>
      <c r="B23" s="326" t="s">
        <v>11</v>
      </c>
      <c r="C23" s="403" t="s">
        <v>159</v>
      </c>
      <c r="D23" s="404" t="s">
        <v>192</v>
      </c>
      <c r="E23" s="405" t="s">
        <v>35</v>
      </c>
      <c r="F23" s="305">
        <v>950</v>
      </c>
      <c r="G23" s="306">
        <v>1450</v>
      </c>
      <c r="H23" s="306">
        <v>2000</v>
      </c>
      <c r="I23" s="415">
        <v>38.824599999999997</v>
      </c>
      <c r="J23" s="415">
        <v>6.1099799999999997E-4</v>
      </c>
      <c r="K23" s="415">
        <v>-1.9900399999999998E-6</v>
      </c>
      <c r="L23" s="415">
        <v>-9.3708099999999994E-10</v>
      </c>
      <c r="M23" s="415">
        <v>0</v>
      </c>
      <c r="N23" s="415">
        <v>0</v>
      </c>
      <c r="O23" s="415">
        <v>0.272314</v>
      </c>
      <c r="P23" s="415">
        <v>9.3501899999999993E-5</v>
      </c>
      <c r="Q23" s="415">
        <v>7.1657200000000002E-8</v>
      </c>
      <c r="R23" s="415">
        <v>-1.8865600000000002E-11</v>
      </c>
      <c r="S23" s="415">
        <v>0</v>
      </c>
      <c r="T23" s="416">
        <v>0</v>
      </c>
      <c r="U23" s="338">
        <v>5.6424269999999996</v>
      </c>
      <c r="V23" s="339">
        <v>2.1018750000000001E-4</v>
      </c>
      <c r="W23" s="339">
        <v>-1.79412E-6</v>
      </c>
      <c r="X23" s="339">
        <v>1.258584E-9</v>
      </c>
      <c r="Y23" s="339">
        <v>-5.5187579999999997E-13</v>
      </c>
      <c r="Z23" s="340">
        <v>7.6415700000000002E-17</v>
      </c>
      <c r="AA23" s="406">
        <v>13</v>
      </c>
      <c r="AB23" s="350">
        <v>0</v>
      </c>
      <c r="AC23" s="350">
        <v>0</v>
      </c>
      <c r="AD23" s="351">
        <v>0</v>
      </c>
      <c r="AE23" s="338">
        <v>1.0071190000000001</v>
      </c>
      <c r="AF23" s="339">
        <v>-1.660372E-3</v>
      </c>
      <c r="AG23" s="339">
        <v>-6.0370799999999996E-6</v>
      </c>
      <c r="AH23" s="339">
        <v>7.6424980000000005E-8</v>
      </c>
      <c r="AI23" s="339">
        <v>-1.936363E-10</v>
      </c>
      <c r="AJ23" s="340">
        <v>0</v>
      </c>
      <c r="AK23" s="338">
        <v>0.9639086</v>
      </c>
      <c r="AL23" s="339">
        <v>-1.152466E-3</v>
      </c>
      <c r="AM23" s="339">
        <v>-1.154036E-6</v>
      </c>
      <c r="AN23" s="339">
        <v>2.3869780000000001E-8</v>
      </c>
      <c r="AO23" s="339">
        <v>-5.4960529999999999E-11</v>
      </c>
      <c r="AP23" s="407">
        <v>0</v>
      </c>
      <c r="AQ23" s="338">
        <v>1.128031</v>
      </c>
      <c r="AR23" s="339">
        <v>7.2875880000000002E-3</v>
      </c>
      <c r="AS23" s="339">
        <v>-5.1681509999999997E-5</v>
      </c>
      <c r="AT23" s="339">
        <v>2.731795E-7</v>
      </c>
      <c r="AU23" s="339">
        <v>-5.0430859999999996E-10</v>
      </c>
      <c r="AV23" s="340">
        <v>0</v>
      </c>
      <c r="AW23" s="318">
        <v>4</v>
      </c>
      <c r="AX23" s="319">
        <v>5000</v>
      </c>
      <c r="AY23" s="408"/>
      <c r="AZ23" s="409">
        <v>0.6875</v>
      </c>
      <c r="BA23" s="306">
        <v>125</v>
      </c>
      <c r="BB23" s="326">
        <v>200</v>
      </c>
      <c r="BC23" s="410">
        <v>7</v>
      </c>
      <c r="BD23" s="324">
        <v>114</v>
      </c>
      <c r="BE23" s="324">
        <v>1</v>
      </c>
      <c r="BF23" s="325">
        <f t="shared" si="0"/>
        <v>5.6424269999999996</v>
      </c>
      <c r="BG23" s="305" t="s">
        <v>320</v>
      </c>
      <c r="BH23" s="306" t="str">
        <f t="shared" ref="BH23" si="281">CONCATENATE(E23)</f>
        <v>400-1450</v>
      </c>
      <c r="BI23" s="326">
        <v>100</v>
      </c>
      <c r="BJ23" s="327">
        <f t="shared" si="1"/>
        <v>38.824599999999997</v>
      </c>
      <c r="BK23" s="328">
        <f t="shared" si="2"/>
        <v>0.272314</v>
      </c>
      <c r="BL23" s="329">
        <f t="shared" si="3"/>
        <v>1160</v>
      </c>
      <c r="BM23" s="328">
        <f t="shared" si="4"/>
        <v>35.392873871423994</v>
      </c>
      <c r="BN23" s="328">
        <f t="shared" si="5"/>
        <v>0.44775089274240004</v>
      </c>
      <c r="BO23" s="329">
        <f t="shared" si="6"/>
        <v>1450</v>
      </c>
      <c r="BP23" s="328">
        <f t="shared" si="7"/>
        <v>32.669679436374999</v>
      </c>
      <c r="BQ23" s="328">
        <f t="shared" si="8"/>
        <v>0.50103687819999998</v>
      </c>
      <c r="BR23" s="329">
        <f t="shared" si="9"/>
        <v>1740</v>
      </c>
      <c r="BS23" s="328">
        <f t="shared" si="10"/>
        <v>28.926126218055998</v>
      </c>
      <c r="BT23" s="330">
        <f t="shared" si="11"/>
        <v>0.55257221114560007</v>
      </c>
      <c r="BU23" s="411">
        <f t="shared" ref="BU23" si="282">I23</f>
        <v>38.824599999999997</v>
      </c>
      <c r="BV23" s="332">
        <f t="shared" ref="BV23" si="283">J23</f>
        <v>6.1099799999999997E-4</v>
      </c>
      <c r="BW23" s="332">
        <f t="shared" ref="BW23" si="284">K23</f>
        <v>-1.9900399999999998E-6</v>
      </c>
      <c r="BX23" s="332">
        <f t="shared" ref="BX23" si="285">L23</f>
        <v>-9.3708099999999994E-10</v>
      </c>
      <c r="BY23" s="332">
        <f t="shared" ref="BY23" si="286">M23</f>
        <v>0</v>
      </c>
      <c r="BZ23" s="332">
        <f t="shared" ref="BZ23" si="287">N23</f>
        <v>0</v>
      </c>
      <c r="CA23" s="332">
        <f t="shared" ref="CA23" si="288">O23</f>
        <v>0.272314</v>
      </c>
      <c r="CB23" s="332">
        <f t="shared" ref="CB23" si="289">P23</f>
        <v>9.3501899999999993E-5</v>
      </c>
      <c r="CC23" s="332">
        <f t="shared" ref="CC23" si="290">Q23</f>
        <v>7.1657200000000002E-8</v>
      </c>
      <c r="CD23" s="332">
        <f t="shared" ref="CD23" si="291">R23</f>
        <v>-1.8865600000000002E-11</v>
      </c>
      <c r="CE23" s="332">
        <f t="shared" ref="CE23" si="292">S23</f>
        <v>0</v>
      </c>
      <c r="CF23" s="332">
        <f t="shared" ref="CF23" si="293">T23</f>
        <v>0</v>
      </c>
      <c r="CG23" s="329">
        <v>0</v>
      </c>
      <c r="CH23" s="329">
        <v>0</v>
      </c>
      <c r="CI23" s="329">
        <v>0</v>
      </c>
      <c r="CJ23" s="329">
        <v>0</v>
      </c>
      <c r="CK23" s="329">
        <v>0</v>
      </c>
      <c r="CL23" s="412">
        <v>0</v>
      </c>
      <c r="CM23" s="334">
        <v>2500</v>
      </c>
      <c r="CN23" s="329">
        <v>40</v>
      </c>
      <c r="CO23" s="329">
        <v>36</v>
      </c>
      <c r="CP23" s="329">
        <v>0.5</v>
      </c>
      <c r="CQ23" s="329">
        <v>70</v>
      </c>
      <c r="CR23" s="329">
        <v>500</v>
      </c>
      <c r="CS23" s="329">
        <v>4</v>
      </c>
      <c r="CT23" s="329">
        <v>4</v>
      </c>
      <c r="CU23" s="329">
        <v>0.05</v>
      </c>
      <c r="CV23" s="329">
        <v>5</v>
      </c>
      <c r="CW23" s="329">
        <v>1</v>
      </c>
      <c r="CX23" s="329">
        <v>1</v>
      </c>
      <c r="CY23" s="329">
        <v>1</v>
      </c>
      <c r="CZ23" s="329">
        <v>1</v>
      </c>
      <c r="DA23" s="329">
        <f t="shared" ref="DA23" si="294">BL23</f>
        <v>1160</v>
      </c>
      <c r="DB23" s="329">
        <v>4</v>
      </c>
      <c r="DC23" s="329">
        <f t="shared" ref="DC23" si="295">BR23</f>
        <v>1740</v>
      </c>
      <c r="DD23" s="412">
        <v>4</v>
      </c>
      <c r="DE23" s="334">
        <v>2800</v>
      </c>
      <c r="DF23" s="329">
        <v>2400</v>
      </c>
      <c r="DG23" s="329">
        <v>2000</v>
      </c>
      <c r="DH23" s="329">
        <v>1740</v>
      </c>
      <c r="DI23" s="329">
        <v>1600</v>
      </c>
      <c r="DJ23" s="329">
        <v>1450</v>
      </c>
      <c r="DK23" s="329">
        <v>1320</v>
      </c>
      <c r="DL23" s="329">
        <v>1160</v>
      </c>
      <c r="DM23" s="329">
        <v>800</v>
      </c>
      <c r="DN23" s="329">
        <v>400</v>
      </c>
      <c r="DO23" s="329">
        <v>0</v>
      </c>
      <c r="DP23" s="306"/>
      <c r="DQ23" s="306"/>
      <c r="DR23" s="306"/>
      <c r="DS23" s="306"/>
      <c r="DT23" s="306"/>
      <c r="DU23" s="322"/>
    </row>
    <row r="24" spans="1:125">
      <c r="A24" s="305">
        <v>400</v>
      </c>
      <c r="B24" s="326" t="s">
        <v>11</v>
      </c>
      <c r="C24" s="403" t="s">
        <v>159</v>
      </c>
      <c r="D24" s="404" t="s">
        <v>192</v>
      </c>
      <c r="E24" s="405" t="s">
        <v>220</v>
      </c>
      <c r="F24" s="305">
        <f>F23</f>
        <v>950</v>
      </c>
      <c r="G24" s="306">
        <f>G23</f>
        <v>1450</v>
      </c>
      <c r="H24" s="306">
        <f>H23</f>
        <v>2000</v>
      </c>
      <c r="I24" s="415">
        <v>38.824599999999997</v>
      </c>
      <c r="J24" s="415">
        <v>6.1099799999999997E-4</v>
      </c>
      <c r="K24" s="415">
        <v>-1.9900399999999998E-6</v>
      </c>
      <c r="L24" s="415">
        <v>-9.3708099999999994E-10</v>
      </c>
      <c r="M24" s="415">
        <v>0</v>
      </c>
      <c r="N24" s="415">
        <v>0</v>
      </c>
      <c r="O24" s="415">
        <v>0.272314</v>
      </c>
      <c r="P24" s="415">
        <v>9.3501899999999993E-5</v>
      </c>
      <c r="Q24" s="415">
        <v>7.1657200000000002E-8</v>
      </c>
      <c r="R24" s="415">
        <v>-1.8865600000000002E-11</v>
      </c>
      <c r="S24" s="415">
        <v>0</v>
      </c>
      <c r="T24" s="416">
        <v>0</v>
      </c>
      <c r="U24" s="338">
        <v>24.833179999999999</v>
      </c>
      <c r="V24" s="339">
        <v>-2.0193409999999998E-2</v>
      </c>
      <c r="W24" s="339">
        <v>4.0790349999999998E-5</v>
      </c>
      <c r="X24" s="339">
        <v>-4.6597850000000003E-8</v>
      </c>
      <c r="Y24" s="339">
        <v>2.0274299999999999E-11</v>
      </c>
      <c r="Z24" s="340">
        <v>-3.116406E-15</v>
      </c>
      <c r="AA24" s="406">
        <v>13</v>
      </c>
      <c r="AB24" s="350">
        <v>0</v>
      </c>
      <c r="AC24" s="350">
        <v>0</v>
      </c>
      <c r="AD24" s="351">
        <v>0</v>
      </c>
      <c r="AE24" s="338">
        <v>1.0071190000000001</v>
      </c>
      <c r="AF24" s="339">
        <v>-1.660372E-3</v>
      </c>
      <c r="AG24" s="339">
        <v>-6.0370799999999996E-6</v>
      </c>
      <c r="AH24" s="339">
        <v>7.6424980000000005E-8</v>
      </c>
      <c r="AI24" s="339">
        <v>-1.936363E-10</v>
      </c>
      <c r="AJ24" s="340">
        <v>0</v>
      </c>
      <c r="AK24" s="338">
        <v>0.9639086</v>
      </c>
      <c r="AL24" s="339">
        <v>-1.152466E-3</v>
      </c>
      <c r="AM24" s="339">
        <v>-1.154036E-6</v>
      </c>
      <c r="AN24" s="339">
        <v>2.3869780000000001E-8</v>
      </c>
      <c r="AO24" s="339">
        <v>-5.4960529999999999E-11</v>
      </c>
      <c r="AP24" s="407">
        <v>0</v>
      </c>
      <c r="AQ24" s="338">
        <v>1.128031</v>
      </c>
      <c r="AR24" s="339">
        <v>7.2875880000000002E-3</v>
      </c>
      <c r="AS24" s="339">
        <v>-5.1681509999999997E-5</v>
      </c>
      <c r="AT24" s="339">
        <v>2.731795E-7</v>
      </c>
      <c r="AU24" s="339">
        <v>-5.0430859999999996E-10</v>
      </c>
      <c r="AV24" s="340">
        <v>0</v>
      </c>
      <c r="AW24" s="318">
        <v>4</v>
      </c>
      <c r="AX24" s="319">
        <v>5000</v>
      </c>
      <c r="AY24" s="408"/>
      <c r="AZ24" s="409">
        <v>0.6875</v>
      </c>
      <c r="BA24" s="306">
        <v>125</v>
      </c>
      <c r="BB24" s="326">
        <v>200</v>
      </c>
      <c r="BC24" s="410">
        <v>6</v>
      </c>
      <c r="BD24" s="324">
        <v>113</v>
      </c>
      <c r="BE24" s="324">
        <v>1</v>
      </c>
      <c r="BF24" s="325">
        <f t="shared" si="0"/>
        <v>24.833179999999999</v>
      </c>
      <c r="BG24" s="305" t="s">
        <v>320</v>
      </c>
      <c r="BH24" s="306" t="str">
        <f t="shared" ref="BH24" si="296">CONCATENATE(E24)</f>
        <v>400-1450C</v>
      </c>
      <c r="BI24" s="326">
        <v>100</v>
      </c>
      <c r="BJ24" s="327">
        <f t="shared" si="1"/>
        <v>38.824599999999997</v>
      </c>
      <c r="BK24" s="328">
        <f t="shared" si="2"/>
        <v>0.272314</v>
      </c>
      <c r="BL24" s="329">
        <f t="shared" si="3"/>
        <v>1160</v>
      </c>
      <c r="BM24" s="328">
        <f t="shared" si="4"/>
        <v>35.392873871423994</v>
      </c>
      <c r="BN24" s="328">
        <f t="shared" si="5"/>
        <v>0.44775089274240004</v>
      </c>
      <c r="BO24" s="329">
        <f t="shared" si="6"/>
        <v>1450</v>
      </c>
      <c r="BP24" s="328">
        <f t="shared" si="7"/>
        <v>32.669679436374999</v>
      </c>
      <c r="BQ24" s="328">
        <f t="shared" si="8"/>
        <v>0.50103687819999998</v>
      </c>
      <c r="BR24" s="329">
        <f t="shared" si="9"/>
        <v>1740</v>
      </c>
      <c r="BS24" s="328">
        <f t="shared" si="10"/>
        <v>28.926126218055998</v>
      </c>
      <c r="BT24" s="330">
        <f t="shared" si="11"/>
        <v>0.55257221114560007</v>
      </c>
      <c r="BU24" s="411">
        <f t="shared" ref="BU24" si="297">I24</f>
        <v>38.824599999999997</v>
      </c>
      <c r="BV24" s="332">
        <f t="shared" ref="BV24" si="298">J24</f>
        <v>6.1099799999999997E-4</v>
      </c>
      <c r="BW24" s="332">
        <f t="shared" ref="BW24" si="299">K24</f>
        <v>-1.9900399999999998E-6</v>
      </c>
      <c r="BX24" s="332">
        <f t="shared" ref="BX24" si="300">L24</f>
        <v>-9.3708099999999994E-10</v>
      </c>
      <c r="BY24" s="332">
        <f t="shared" ref="BY24" si="301">M24</f>
        <v>0</v>
      </c>
      <c r="BZ24" s="332">
        <f t="shared" ref="BZ24" si="302">N24</f>
        <v>0</v>
      </c>
      <c r="CA24" s="332">
        <f t="shared" ref="CA24" si="303">O24</f>
        <v>0.272314</v>
      </c>
      <c r="CB24" s="332">
        <f t="shared" ref="CB24" si="304">P24</f>
        <v>9.3501899999999993E-5</v>
      </c>
      <c r="CC24" s="332">
        <f t="shared" ref="CC24" si="305">Q24</f>
        <v>7.1657200000000002E-8</v>
      </c>
      <c r="CD24" s="332">
        <f t="shared" ref="CD24" si="306">R24</f>
        <v>-1.8865600000000002E-11</v>
      </c>
      <c r="CE24" s="332">
        <f t="shared" ref="CE24" si="307">S24</f>
        <v>0</v>
      </c>
      <c r="CF24" s="332">
        <f t="shared" ref="CF24" si="308">T24</f>
        <v>0</v>
      </c>
      <c r="CG24" s="329">
        <v>0</v>
      </c>
      <c r="CH24" s="329">
        <v>0</v>
      </c>
      <c r="CI24" s="329">
        <v>0</v>
      </c>
      <c r="CJ24" s="329">
        <v>0</v>
      </c>
      <c r="CK24" s="329">
        <v>0</v>
      </c>
      <c r="CL24" s="412">
        <v>0</v>
      </c>
      <c r="CM24" s="334">
        <v>2500</v>
      </c>
      <c r="CN24" s="329">
        <v>40</v>
      </c>
      <c r="CO24" s="329">
        <v>36</v>
      </c>
      <c r="CP24" s="329">
        <v>0.5</v>
      </c>
      <c r="CQ24" s="329">
        <v>70</v>
      </c>
      <c r="CR24" s="329">
        <v>500</v>
      </c>
      <c r="CS24" s="329">
        <v>4</v>
      </c>
      <c r="CT24" s="329">
        <v>4</v>
      </c>
      <c r="CU24" s="329">
        <v>0.05</v>
      </c>
      <c r="CV24" s="329">
        <v>5</v>
      </c>
      <c r="CW24" s="329">
        <v>1</v>
      </c>
      <c r="CX24" s="329">
        <v>1</v>
      </c>
      <c r="CY24" s="329">
        <v>1</v>
      </c>
      <c r="CZ24" s="329">
        <v>1</v>
      </c>
      <c r="DA24" s="329">
        <f t="shared" ref="DA24" si="309">BL24</f>
        <v>1160</v>
      </c>
      <c r="DB24" s="329">
        <v>4</v>
      </c>
      <c r="DC24" s="329">
        <f t="shared" ref="DC24" si="310">BR24</f>
        <v>1740</v>
      </c>
      <c r="DD24" s="412">
        <v>4</v>
      </c>
      <c r="DE24" s="334">
        <v>2800</v>
      </c>
      <c r="DF24" s="329">
        <v>2400</v>
      </c>
      <c r="DG24" s="329">
        <v>2000</v>
      </c>
      <c r="DH24" s="329">
        <v>1740</v>
      </c>
      <c r="DI24" s="329">
        <v>1600</v>
      </c>
      <c r="DJ24" s="329">
        <v>1450</v>
      </c>
      <c r="DK24" s="329">
        <v>1320</v>
      </c>
      <c r="DL24" s="329">
        <v>1160</v>
      </c>
      <c r="DM24" s="329">
        <v>800</v>
      </c>
      <c r="DN24" s="329">
        <v>400</v>
      </c>
      <c r="DO24" s="329">
        <v>0</v>
      </c>
      <c r="DP24" s="306"/>
      <c r="DQ24" s="306"/>
      <c r="DR24" s="306"/>
      <c r="DS24" s="306"/>
      <c r="DT24" s="306"/>
      <c r="DU24" s="322"/>
    </row>
    <row r="25" spans="1:125">
      <c r="A25" s="305">
        <v>400</v>
      </c>
      <c r="B25" s="326" t="s">
        <v>12</v>
      </c>
      <c r="C25" s="403" t="s">
        <v>159</v>
      </c>
      <c r="D25" s="404" t="s">
        <v>193</v>
      </c>
      <c r="E25" s="405" t="s">
        <v>77</v>
      </c>
      <c r="F25" s="305">
        <v>1300</v>
      </c>
      <c r="G25" s="306">
        <v>2050</v>
      </c>
      <c r="H25" s="306">
        <v>2660</v>
      </c>
      <c r="I25" s="415">
        <v>29.40024</v>
      </c>
      <c r="J25" s="415">
        <v>-6.6672759999999998E-3</v>
      </c>
      <c r="K25" s="415">
        <v>4.4009669999999996E-6</v>
      </c>
      <c r="L25" s="415">
        <v>-2.2303910000000001E-9</v>
      </c>
      <c r="M25" s="415">
        <v>1.919935E-13</v>
      </c>
      <c r="N25" s="415">
        <v>8.6940210000000006E-18</v>
      </c>
      <c r="O25" s="415">
        <v>0.33088420000000002</v>
      </c>
      <c r="P25" s="415">
        <v>-4.1189549999999999E-5</v>
      </c>
      <c r="Q25" s="415">
        <v>9.5035399999999999E-8</v>
      </c>
      <c r="R25" s="415">
        <v>-1.8841189999999998E-11</v>
      </c>
      <c r="S25" s="415">
        <v>-7.6628740000000007E-15</v>
      </c>
      <c r="T25" s="416">
        <v>1.660978E-18</v>
      </c>
      <c r="U25" s="338">
        <v>5.1821580000000003</v>
      </c>
      <c r="V25" s="339">
        <v>-8.997702E-4</v>
      </c>
      <c r="W25" s="339">
        <v>-7.8481289999999998E-7</v>
      </c>
      <c r="X25" s="339">
        <v>8.2713160000000001E-10</v>
      </c>
      <c r="Y25" s="339">
        <v>-3.2586170000000001E-13</v>
      </c>
      <c r="Z25" s="340">
        <v>3.7290150000000002E-17</v>
      </c>
      <c r="AA25" s="406">
        <v>14</v>
      </c>
      <c r="AB25" s="350">
        <v>0</v>
      </c>
      <c r="AC25" s="350">
        <v>0</v>
      </c>
      <c r="AD25" s="351">
        <v>0</v>
      </c>
      <c r="AE25" s="338">
        <v>1.0035750000000001</v>
      </c>
      <c r="AF25" s="339">
        <v>-1.1752749999999999E-3</v>
      </c>
      <c r="AG25" s="339">
        <v>-1.2498939999999999E-5</v>
      </c>
      <c r="AH25" s="339">
        <v>1.223488E-7</v>
      </c>
      <c r="AI25" s="339">
        <v>-3.0439639999999999E-10</v>
      </c>
      <c r="AJ25" s="340">
        <v>0</v>
      </c>
      <c r="AK25" s="338">
        <v>0.96356019999999998</v>
      </c>
      <c r="AL25" s="339">
        <v>-1.0835E-3</v>
      </c>
      <c r="AM25" s="339">
        <v>-4.0783179999999996E-6</v>
      </c>
      <c r="AN25" s="339">
        <v>6.1401860000000005E-8</v>
      </c>
      <c r="AO25" s="339">
        <v>-1.6723140000000001E-10</v>
      </c>
      <c r="AP25" s="407">
        <v>0</v>
      </c>
      <c r="AQ25" s="338">
        <v>1.090306</v>
      </c>
      <c r="AR25" s="339">
        <v>6.4794140000000002E-3</v>
      </c>
      <c r="AS25" s="339">
        <v>-5.1196780000000003E-5</v>
      </c>
      <c r="AT25" s="339">
        <v>2.9888329999999999E-7</v>
      </c>
      <c r="AU25" s="339">
        <v>-6.1254499999999998E-10</v>
      </c>
      <c r="AV25" s="340">
        <v>0</v>
      </c>
      <c r="AW25" s="318">
        <v>4</v>
      </c>
      <c r="AX25" s="319">
        <v>5000</v>
      </c>
      <c r="AY25" s="408"/>
      <c r="AZ25" s="409">
        <v>0.6875</v>
      </c>
      <c r="BA25" s="306">
        <v>125</v>
      </c>
      <c r="BB25" s="326">
        <v>200</v>
      </c>
      <c r="BC25" s="410">
        <v>9</v>
      </c>
      <c r="BD25" s="324">
        <v>159</v>
      </c>
      <c r="BE25" s="324">
        <v>1</v>
      </c>
      <c r="BF25" s="325">
        <f t="shared" si="0"/>
        <v>5.1821580000000003</v>
      </c>
      <c r="BG25" s="305" t="s">
        <v>320</v>
      </c>
      <c r="BH25" s="306" t="str">
        <f t="shared" ref="BH25" si="311">CONCATENATE(E25)</f>
        <v>400-2050</v>
      </c>
      <c r="BI25" s="326">
        <v>100</v>
      </c>
      <c r="BJ25" s="327">
        <f t="shared" si="1"/>
        <v>29.40024</v>
      </c>
      <c r="BK25" s="328">
        <f t="shared" si="2"/>
        <v>0.33088420000000002</v>
      </c>
      <c r="BL25" s="329">
        <f t="shared" si="3"/>
        <v>1640</v>
      </c>
      <c r="BM25" s="328">
        <f t="shared" si="4"/>
        <v>21.956632469587124</v>
      </c>
      <c r="BN25" s="328">
        <f t="shared" si="5"/>
        <v>0.400105585728945</v>
      </c>
      <c r="BO25" s="329">
        <f t="shared" si="6"/>
        <v>2050</v>
      </c>
      <c r="BP25" s="328">
        <f t="shared" si="7"/>
        <v>18.717856733482563</v>
      </c>
      <c r="BQ25" s="328">
        <f t="shared" si="8"/>
        <v>0.4083144312144682</v>
      </c>
      <c r="BR25" s="329">
        <f t="shared" si="9"/>
        <v>2460</v>
      </c>
      <c r="BS25" s="328">
        <f t="shared" si="10"/>
        <v>14.242346890340507</v>
      </c>
      <c r="BT25" s="330">
        <f t="shared" si="11"/>
        <v>0.39319497126027436</v>
      </c>
      <c r="BU25" s="411">
        <f t="shared" ref="BU25" si="312">I25</f>
        <v>29.40024</v>
      </c>
      <c r="BV25" s="332">
        <f t="shared" ref="BV25" si="313">J25</f>
        <v>-6.6672759999999998E-3</v>
      </c>
      <c r="BW25" s="332">
        <f t="shared" ref="BW25" si="314">K25</f>
        <v>4.4009669999999996E-6</v>
      </c>
      <c r="BX25" s="332">
        <f t="shared" ref="BX25" si="315">L25</f>
        <v>-2.2303910000000001E-9</v>
      </c>
      <c r="BY25" s="332">
        <f t="shared" ref="BY25" si="316">M25</f>
        <v>1.919935E-13</v>
      </c>
      <c r="BZ25" s="332">
        <f t="shared" ref="BZ25" si="317">N25</f>
        <v>8.6940210000000006E-18</v>
      </c>
      <c r="CA25" s="332">
        <f t="shared" ref="CA25" si="318">O25</f>
        <v>0.33088420000000002</v>
      </c>
      <c r="CB25" s="332">
        <f t="shared" ref="CB25" si="319">P25</f>
        <v>-4.1189549999999999E-5</v>
      </c>
      <c r="CC25" s="332">
        <f t="shared" ref="CC25" si="320">Q25</f>
        <v>9.5035399999999999E-8</v>
      </c>
      <c r="CD25" s="332">
        <f t="shared" ref="CD25" si="321">R25</f>
        <v>-1.8841189999999998E-11</v>
      </c>
      <c r="CE25" s="332">
        <f t="shared" ref="CE25" si="322">S25</f>
        <v>-7.6628740000000007E-15</v>
      </c>
      <c r="CF25" s="332">
        <f t="shared" ref="CF25" si="323">T25</f>
        <v>1.660978E-18</v>
      </c>
      <c r="CG25" s="329">
        <v>0</v>
      </c>
      <c r="CH25" s="329">
        <v>0</v>
      </c>
      <c r="CI25" s="329">
        <v>0</v>
      </c>
      <c r="CJ25" s="329">
        <v>0</v>
      </c>
      <c r="CK25" s="329">
        <v>0</v>
      </c>
      <c r="CL25" s="412">
        <v>0</v>
      </c>
      <c r="CM25" s="334">
        <v>3200</v>
      </c>
      <c r="CN25" s="329">
        <v>27</v>
      </c>
      <c r="CO25" s="329">
        <v>30</v>
      </c>
      <c r="CP25" s="329">
        <v>0.5</v>
      </c>
      <c r="CQ25" s="329">
        <v>70</v>
      </c>
      <c r="CR25" s="329">
        <v>400</v>
      </c>
      <c r="CS25" s="329">
        <v>3</v>
      </c>
      <c r="CT25" s="329">
        <v>3</v>
      </c>
      <c r="CU25" s="329">
        <v>0.05</v>
      </c>
      <c r="CV25" s="329">
        <v>5</v>
      </c>
      <c r="CW25" s="329">
        <v>1</v>
      </c>
      <c r="CX25" s="329">
        <v>1</v>
      </c>
      <c r="CY25" s="329">
        <v>1</v>
      </c>
      <c r="CZ25" s="329">
        <v>1</v>
      </c>
      <c r="DA25" s="329">
        <f t="shared" ref="DA25" si="324">BL25</f>
        <v>1640</v>
      </c>
      <c r="DB25" s="329">
        <v>4</v>
      </c>
      <c r="DC25" s="329">
        <f t="shared" ref="DC25" si="325">BR25</f>
        <v>2460</v>
      </c>
      <c r="DD25" s="412">
        <v>4</v>
      </c>
      <c r="DE25" s="334">
        <v>3200</v>
      </c>
      <c r="DF25" s="329">
        <v>2900</v>
      </c>
      <c r="DG25" s="329">
        <v>2680</v>
      </c>
      <c r="DH25" s="329">
        <v>2460</v>
      </c>
      <c r="DI25" s="329">
        <v>2260</v>
      </c>
      <c r="DJ25" s="329">
        <v>2050</v>
      </c>
      <c r="DK25" s="329">
        <v>1850</v>
      </c>
      <c r="DL25" s="329">
        <v>1640</v>
      </c>
      <c r="DM25" s="329">
        <v>1240</v>
      </c>
      <c r="DN25" s="329">
        <v>800</v>
      </c>
      <c r="DO25" s="329">
        <v>400</v>
      </c>
      <c r="DP25" s="329">
        <v>0</v>
      </c>
      <c r="DQ25" s="306"/>
      <c r="DR25" s="306"/>
      <c r="DS25" s="306"/>
      <c r="DT25" s="306"/>
      <c r="DU25" s="322"/>
    </row>
    <row r="26" spans="1:125">
      <c r="A26" s="305">
        <v>400</v>
      </c>
      <c r="B26" s="326" t="s">
        <v>12</v>
      </c>
      <c r="C26" s="403" t="s">
        <v>159</v>
      </c>
      <c r="D26" s="404" t="s">
        <v>193</v>
      </c>
      <c r="E26" s="405" t="s">
        <v>221</v>
      </c>
      <c r="F26" s="305">
        <f>F25</f>
        <v>1300</v>
      </c>
      <c r="G26" s="306">
        <f>G25</f>
        <v>2050</v>
      </c>
      <c r="H26" s="306">
        <f>H25</f>
        <v>2660</v>
      </c>
      <c r="I26" s="415">
        <v>29.40024</v>
      </c>
      <c r="J26" s="415">
        <v>-6.6672759999999998E-3</v>
      </c>
      <c r="K26" s="415">
        <v>4.4009669999999996E-6</v>
      </c>
      <c r="L26" s="415">
        <v>-2.2303910000000001E-9</v>
      </c>
      <c r="M26" s="415">
        <v>1.919935E-13</v>
      </c>
      <c r="N26" s="415">
        <v>8.6940210000000006E-18</v>
      </c>
      <c r="O26" s="415">
        <v>0.33088420000000002</v>
      </c>
      <c r="P26" s="415">
        <v>-4.1189549999999999E-5</v>
      </c>
      <c r="Q26" s="415">
        <v>9.5035399999999999E-8</v>
      </c>
      <c r="R26" s="415">
        <v>-1.8841189999999998E-11</v>
      </c>
      <c r="S26" s="415">
        <v>-7.6628740000000007E-15</v>
      </c>
      <c r="T26" s="416">
        <v>1.660978E-18</v>
      </c>
      <c r="U26" s="338">
        <v>25.582850000000001</v>
      </c>
      <c r="V26" s="339">
        <v>-6.2673770000000002E-3</v>
      </c>
      <c r="W26" s="339">
        <v>-1.0827470000000001E-5</v>
      </c>
      <c r="X26" s="339">
        <v>1.1873350000000001E-8</v>
      </c>
      <c r="Y26" s="339">
        <v>-4.4845079999999999E-12</v>
      </c>
      <c r="Z26" s="340">
        <v>5.1598699999999998E-16</v>
      </c>
      <c r="AA26" s="406">
        <v>14</v>
      </c>
      <c r="AB26" s="350">
        <v>0</v>
      </c>
      <c r="AC26" s="350">
        <v>0</v>
      </c>
      <c r="AD26" s="351">
        <v>0</v>
      </c>
      <c r="AE26" s="338">
        <v>1.0035750000000001</v>
      </c>
      <c r="AF26" s="339">
        <v>-1.1752749999999999E-3</v>
      </c>
      <c r="AG26" s="339">
        <v>-1.2498939999999999E-5</v>
      </c>
      <c r="AH26" s="339">
        <v>1.223488E-7</v>
      </c>
      <c r="AI26" s="339">
        <v>-3.0439639999999999E-10</v>
      </c>
      <c r="AJ26" s="340">
        <v>0</v>
      </c>
      <c r="AK26" s="338">
        <v>0.96356019999999998</v>
      </c>
      <c r="AL26" s="339">
        <v>-1.0835E-3</v>
      </c>
      <c r="AM26" s="339">
        <v>-4.0783179999999996E-6</v>
      </c>
      <c r="AN26" s="339">
        <v>6.1401860000000005E-8</v>
      </c>
      <c r="AO26" s="339">
        <v>-1.6723140000000001E-10</v>
      </c>
      <c r="AP26" s="407">
        <v>0</v>
      </c>
      <c r="AQ26" s="338">
        <v>1.090306</v>
      </c>
      <c r="AR26" s="339">
        <v>6.4794140000000002E-3</v>
      </c>
      <c r="AS26" s="339">
        <v>-5.1196780000000003E-5</v>
      </c>
      <c r="AT26" s="339">
        <v>2.9888329999999999E-7</v>
      </c>
      <c r="AU26" s="339">
        <v>-6.1254499999999998E-10</v>
      </c>
      <c r="AV26" s="340">
        <v>0</v>
      </c>
      <c r="AW26" s="318">
        <v>4</v>
      </c>
      <c r="AX26" s="319">
        <v>5000</v>
      </c>
      <c r="AY26" s="408"/>
      <c r="AZ26" s="409">
        <v>0.6875</v>
      </c>
      <c r="BA26" s="306">
        <v>125</v>
      </c>
      <c r="BB26" s="326">
        <v>200</v>
      </c>
      <c r="BC26" s="410">
        <v>8</v>
      </c>
      <c r="BD26" s="324">
        <v>158</v>
      </c>
      <c r="BE26" s="324">
        <v>1</v>
      </c>
      <c r="BF26" s="325">
        <f t="shared" si="0"/>
        <v>25.582850000000001</v>
      </c>
      <c r="BG26" s="305" t="s">
        <v>320</v>
      </c>
      <c r="BH26" s="306" t="str">
        <f t="shared" ref="BH26" si="326">CONCATENATE(E26)</f>
        <v>400-2050C</v>
      </c>
      <c r="BI26" s="326">
        <v>100</v>
      </c>
      <c r="BJ26" s="327">
        <f t="shared" si="1"/>
        <v>29.40024</v>
      </c>
      <c r="BK26" s="328">
        <f t="shared" si="2"/>
        <v>0.33088420000000002</v>
      </c>
      <c r="BL26" s="329">
        <f t="shared" si="3"/>
        <v>1640</v>
      </c>
      <c r="BM26" s="328">
        <f t="shared" si="4"/>
        <v>21.956632469587124</v>
      </c>
      <c r="BN26" s="328">
        <f t="shared" si="5"/>
        <v>0.400105585728945</v>
      </c>
      <c r="BO26" s="329">
        <f t="shared" si="6"/>
        <v>2050</v>
      </c>
      <c r="BP26" s="328">
        <f t="shared" si="7"/>
        <v>18.717856733482563</v>
      </c>
      <c r="BQ26" s="328">
        <f t="shared" si="8"/>
        <v>0.4083144312144682</v>
      </c>
      <c r="BR26" s="329">
        <f t="shared" si="9"/>
        <v>2460</v>
      </c>
      <c r="BS26" s="328">
        <f t="shared" si="10"/>
        <v>14.242346890340507</v>
      </c>
      <c r="BT26" s="330">
        <f t="shared" si="11"/>
        <v>0.39319497126027436</v>
      </c>
      <c r="BU26" s="411">
        <f t="shared" ref="BU26" si="327">I26</f>
        <v>29.40024</v>
      </c>
      <c r="BV26" s="332">
        <f t="shared" ref="BV26" si="328">J26</f>
        <v>-6.6672759999999998E-3</v>
      </c>
      <c r="BW26" s="332">
        <f t="shared" ref="BW26" si="329">K26</f>
        <v>4.4009669999999996E-6</v>
      </c>
      <c r="BX26" s="332">
        <f t="shared" ref="BX26" si="330">L26</f>
        <v>-2.2303910000000001E-9</v>
      </c>
      <c r="BY26" s="332">
        <f t="shared" ref="BY26" si="331">M26</f>
        <v>1.919935E-13</v>
      </c>
      <c r="BZ26" s="332">
        <f t="shared" ref="BZ26" si="332">N26</f>
        <v>8.6940210000000006E-18</v>
      </c>
      <c r="CA26" s="332">
        <f t="shared" ref="CA26" si="333">O26</f>
        <v>0.33088420000000002</v>
      </c>
      <c r="CB26" s="332">
        <f t="shared" ref="CB26" si="334">P26</f>
        <v>-4.1189549999999999E-5</v>
      </c>
      <c r="CC26" s="332">
        <f t="shared" ref="CC26" si="335">Q26</f>
        <v>9.5035399999999999E-8</v>
      </c>
      <c r="CD26" s="332">
        <f t="shared" ref="CD26" si="336">R26</f>
        <v>-1.8841189999999998E-11</v>
      </c>
      <c r="CE26" s="332">
        <f t="shared" ref="CE26" si="337">S26</f>
        <v>-7.6628740000000007E-15</v>
      </c>
      <c r="CF26" s="332">
        <f t="shared" ref="CF26" si="338">T26</f>
        <v>1.660978E-18</v>
      </c>
      <c r="CG26" s="329">
        <v>0</v>
      </c>
      <c r="CH26" s="329">
        <v>0</v>
      </c>
      <c r="CI26" s="329">
        <v>0</v>
      </c>
      <c r="CJ26" s="329">
        <v>0</v>
      </c>
      <c r="CK26" s="329">
        <v>0</v>
      </c>
      <c r="CL26" s="412">
        <v>0</v>
      </c>
      <c r="CM26" s="334">
        <v>3200</v>
      </c>
      <c r="CN26" s="329">
        <v>27</v>
      </c>
      <c r="CO26" s="329">
        <v>30</v>
      </c>
      <c r="CP26" s="329">
        <v>0.5</v>
      </c>
      <c r="CQ26" s="329">
        <v>70</v>
      </c>
      <c r="CR26" s="329">
        <v>400</v>
      </c>
      <c r="CS26" s="329">
        <v>3</v>
      </c>
      <c r="CT26" s="329">
        <v>3</v>
      </c>
      <c r="CU26" s="329">
        <v>0.05</v>
      </c>
      <c r="CV26" s="329">
        <v>5</v>
      </c>
      <c r="CW26" s="329">
        <v>1</v>
      </c>
      <c r="CX26" s="329">
        <v>1</v>
      </c>
      <c r="CY26" s="329">
        <v>1</v>
      </c>
      <c r="CZ26" s="329">
        <v>1</v>
      </c>
      <c r="DA26" s="329">
        <f t="shared" ref="DA26" si="339">BL26</f>
        <v>1640</v>
      </c>
      <c r="DB26" s="329">
        <v>4</v>
      </c>
      <c r="DC26" s="329">
        <f t="shared" ref="DC26" si="340">BR26</f>
        <v>2460</v>
      </c>
      <c r="DD26" s="412">
        <v>4</v>
      </c>
      <c r="DE26" s="334">
        <v>3200</v>
      </c>
      <c r="DF26" s="329">
        <v>2900</v>
      </c>
      <c r="DG26" s="329">
        <v>2680</v>
      </c>
      <c r="DH26" s="329">
        <v>2460</v>
      </c>
      <c r="DI26" s="329">
        <v>2260</v>
      </c>
      <c r="DJ26" s="329">
        <v>2050</v>
      </c>
      <c r="DK26" s="329">
        <v>1850</v>
      </c>
      <c r="DL26" s="329">
        <v>1640</v>
      </c>
      <c r="DM26" s="329">
        <v>1240</v>
      </c>
      <c r="DN26" s="329">
        <v>800</v>
      </c>
      <c r="DO26" s="329">
        <v>400</v>
      </c>
      <c r="DP26" s="329">
        <v>0</v>
      </c>
      <c r="DQ26" s="306"/>
      <c r="DR26" s="306"/>
      <c r="DS26" s="306"/>
      <c r="DT26" s="306"/>
      <c r="DU26" s="322"/>
    </row>
    <row r="27" spans="1:125">
      <c r="A27" s="305">
        <v>400</v>
      </c>
      <c r="B27" s="326" t="s">
        <v>14</v>
      </c>
      <c r="C27" s="403" t="s">
        <v>159</v>
      </c>
      <c r="D27" s="404" t="s">
        <v>194</v>
      </c>
      <c r="E27" s="405" t="s">
        <v>78</v>
      </c>
      <c r="F27" s="305">
        <v>1650</v>
      </c>
      <c r="G27" s="306">
        <v>2550</v>
      </c>
      <c r="H27" s="306">
        <v>3200</v>
      </c>
      <c r="I27" s="415">
        <v>32.766100000000002</v>
      </c>
      <c r="J27" s="415">
        <v>-9.8225099999999996E-4</v>
      </c>
      <c r="K27" s="415">
        <v>-4.4806199999999996E-6</v>
      </c>
      <c r="L27" s="415">
        <v>2.2603599999999998E-9</v>
      </c>
      <c r="M27" s="415">
        <v>-4.5867900000000005E-13</v>
      </c>
      <c r="N27" s="415">
        <v>1.7315100000000001E-17</v>
      </c>
      <c r="O27" s="415">
        <v>0.40007599999999999</v>
      </c>
      <c r="P27" s="415">
        <v>8.5600399999999994E-5</v>
      </c>
      <c r="Q27" s="415">
        <v>-2.61308E-8</v>
      </c>
      <c r="R27" s="415">
        <v>1.43509E-11</v>
      </c>
      <c r="S27" s="415">
        <v>-3.05529E-15</v>
      </c>
      <c r="T27" s="416">
        <v>1.0634E-19</v>
      </c>
      <c r="U27" s="338">
        <v>5.3736519999999999</v>
      </c>
      <c r="V27" s="339">
        <v>-1.037484E-4</v>
      </c>
      <c r="W27" s="339">
        <v>-3.6758730000000002E-7</v>
      </c>
      <c r="X27" s="339">
        <v>1.803907E-10</v>
      </c>
      <c r="Y27" s="339">
        <v>-8.2529720000000003E-14</v>
      </c>
      <c r="Z27" s="340">
        <v>7.0749309999999995E-18</v>
      </c>
      <c r="AA27" s="406">
        <v>14</v>
      </c>
      <c r="AB27" s="350">
        <v>0</v>
      </c>
      <c r="AC27" s="350">
        <v>0</v>
      </c>
      <c r="AD27" s="351">
        <v>0</v>
      </c>
      <c r="AE27" s="338">
        <v>1.0035750000000001</v>
      </c>
      <c r="AF27" s="339">
        <v>-1.1752749999999999E-3</v>
      </c>
      <c r="AG27" s="339">
        <v>-1.2498939999999999E-5</v>
      </c>
      <c r="AH27" s="339">
        <v>1.223488E-7</v>
      </c>
      <c r="AI27" s="339">
        <v>-3.0439639999999999E-10</v>
      </c>
      <c r="AJ27" s="340">
        <v>0</v>
      </c>
      <c r="AK27" s="338">
        <v>0.96356019999999998</v>
      </c>
      <c r="AL27" s="339">
        <v>-1.0835E-3</v>
      </c>
      <c r="AM27" s="339">
        <v>-4.0783179999999996E-6</v>
      </c>
      <c r="AN27" s="339">
        <v>6.1401860000000005E-8</v>
      </c>
      <c r="AO27" s="339">
        <v>-1.6723140000000001E-10</v>
      </c>
      <c r="AP27" s="407">
        <v>0</v>
      </c>
      <c r="AQ27" s="338">
        <v>1.090306</v>
      </c>
      <c r="AR27" s="339">
        <v>6.4794140000000002E-3</v>
      </c>
      <c r="AS27" s="339">
        <v>-5.1196780000000003E-5</v>
      </c>
      <c r="AT27" s="339">
        <v>2.9888329999999999E-7</v>
      </c>
      <c r="AU27" s="339">
        <v>-6.1254499999999998E-10</v>
      </c>
      <c r="AV27" s="340">
        <v>0</v>
      </c>
      <c r="AW27" s="318">
        <v>4</v>
      </c>
      <c r="AX27" s="319">
        <v>5000</v>
      </c>
      <c r="AY27" s="408"/>
      <c r="AZ27" s="409">
        <v>0.6875</v>
      </c>
      <c r="BA27" s="306">
        <v>125</v>
      </c>
      <c r="BB27" s="326">
        <v>200</v>
      </c>
      <c r="BC27" s="410">
        <v>6</v>
      </c>
      <c r="BD27" s="324">
        <v>124</v>
      </c>
      <c r="BE27" s="324">
        <v>1</v>
      </c>
      <c r="BF27" s="325">
        <f t="shared" si="0"/>
        <v>5.3736519999999999</v>
      </c>
      <c r="BG27" s="305" t="s">
        <v>320</v>
      </c>
      <c r="BH27" s="306" t="str">
        <f t="shared" ref="BH27" si="341">CONCATENATE(E27)</f>
        <v>400-2550</v>
      </c>
      <c r="BI27" s="326">
        <v>100</v>
      </c>
      <c r="BJ27" s="327">
        <f t="shared" si="1"/>
        <v>32.766100000000002</v>
      </c>
      <c r="BK27" s="328">
        <f t="shared" si="2"/>
        <v>0.40007599999999999</v>
      </c>
      <c r="BL27" s="329">
        <f t="shared" si="3"/>
        <v>2040</v>
      </c>
      <c r="BM27" s="328">
        <f t="shared" si="4"/>
        <v>23.973386900069389</v>
      </c>
      <c r="BN27" s="328">
        <f t="shared" si="5"/>
        <v>0.53863194583517082</v>
      </c>
      <c r="BO27" s="329">
        <f t="shared" si="6"/>
        <v>2550</v>
      </c>
      <c r="BP27" s="328">
        <f t="shared" si="7"/>
        <v>21.078828361878156</v>
      </c>
      <c r="BQ27" s="328">
        <f t="shared" si="8"/>
        <v>0.5686794493392312</v>
      </c>
      <c r="BR27" s="329">
        <f t="shared" si="9"/>
        <v>3060</v>
      </c>
      <c r="BS27" s="328">
        <f t="shared" si="10"/>
        <v>17.000801143975806</v>
      </c>
      <c r="BT27" s="330">
        <f t="shared" si="11"/>
        <v>0.58917714807494748</v>
      </c>
      <c r="BU27" s="411">
        <f t="shared" ref="BU27" si="342">I27</f>
        <v>32.766100000000002</v>
      </c>
      <c r="BV27" s="332">
        <f t="shared" ref="BV27" si="343">J27</f>
        <v>-9.8225099999999996E-4</v>
      </c>
      <c r="BW27" s="332">
        <f t="shared" ref="BW27" si="344">K27</f>
        <v>-4.4806199999999996E-6</v>
      </c>
      <c r="BX27" s="332">
        <f t="shared" ref="BX27" si="345">L27</f>
        <v>2.2603599999999998E-9</v>
      </c>
      <c r="BY27" s="332">
        <f t="shared" ref="BY27" si="346">M27</f>
        <v>-4.5867900000000005E-13</v>
      </c>
      <c r="BZ27" s="332">
        <f t="shared" ref="BZ27" si="347">N27</f>
        <v>1.7315100000000001E-17</v>
      </c>
      <c r="CA27" s="332">
        <f t="shared" ref="CA27" si="348">O27</f>
        <v>0.40007599999999999</v>
      </c>
      <c r="CB27" s="332">
        <f t="shared" ref="CB27" si="349">P27</f>
        <v>8.5600399999999994E-5</v>
      </c>
      <c r="CC27" s="332">
        <f t="shared" ref="CC27" si="350">Q27</f>
        <v>-2.61308E-8</v>
      </c>
      <c r="CD27" s="332">
        <f t="shared" ref="CD27" si="351">R27</f>
        <v>1.43509E-11</v>
      </c>
      <c r="CE27" s="332">
        <f t="shared" ref="CE27" si="352">S27</f>
        <v>-3.05529E-15</v>
      </c>
      <c r="CF27" s="332">
        <f t="shared" ref="CF27" si="353">T27</f>
        <v>1.0634E-19</v>
      </c>
      <c r="CG27" s="329">
        <v>0</v>
      </c>
      <c r="CH27" s="329">
        <v>0</v>
      </c>
      <c r="CI27" s="329">
        <v>0</v>
      </c>
      <c r="CJ27" s="329">
        <v>0</v>
      </c>
      <c r="CK27" s="329">
        <v>0</v>
      </c>
      <c r="CL27" s="412">
        <v>0</v>
      </c>
      <c r="CM27" s="334">
        <v>3600</v>
      </c>
      <c r="CN27" s="329">
        <v>32</v>
      </c>
      <c r="CO27" s="329">
        <v>30</v>
      </c>
      <c r="CP27" s="329">
        <v>0.7</v>
      </c>
      <c r="CQ27" s="329">
        <v>70</v>
      </c>
      <c r="CR27" s="329">
        <v>600</v>
      </c>
      <c r="CS27" s="329">
        <v>2</v>
      </c>
      <c r="CT27" s="329">
        <v>3</v>
      </c>
      <c r="CU27" s="329">
        <v>0.1</v>
      </c>
      <c r="CV27" s="329">
        <v>5</v>
      </c>
      <c r="CW27" s="329">
        <v>1</v>
      </c>
      <c r="CX27" s="329">
        <v>1</v>
      </c>
      <c r="CY27" s="329">
        <v>1</v>
      </c>
      <c r="CZ27" s="329">
        <v>1</v>
      </c>
      <c r="DA27" s="329">
        <f t="shared" ref="DA27" si="354">BL27</f>
        <v>2040</v>
      </c>
      <c r="DB27" s="329">
        <v>4</v>
      </c>
      <c r="DC27" s="329">
        <f t="shared" ref="DC27" si="355">BR27</f>
        <v>3060</v>
      </c>
      <c r="DD27" s="412">
        <v>4</v>
      </c>
      <c r="DE27" s="334">
        <v>3900</v>
      </c>
      <c r="DF27" s="329">
        <v>3600</v>
      </c>
      <c r="DG27" s="329">
        <v>3300</v>
      </c>
      <c r="DH27" s="329">
        <v>3060</v>
      </c>
      <c r="DI27" s="329">
        <v>2800</v>
      </c>
      <c r="DJ27" s="329">
        <v>2550</v>
      </c>
      <c r="DK27" s="329">
        <v>2300</v>
      </c>
      <c r="DL27" s="329">
        <v>2040</v>
      </c>
      <c r="DM27" s="329">
        <v>1600</v>
      </c>
      <c r="DN27" s="329">
        <v>1200</v>
      </c>
      <c r="DO27" s="329">
        <v>800</v>
      </c>
      <c r="DP27" s="329">
        <v>400</v>
      </c>
      <c r="DQ27" s="329">
        <v>0</v>
      </c>
      <c r="DR27" s="306"/>
      <c r="DS27" s="306"/>
      <c r="DT27" s="306"/>
      <c r="DU27" s="322"/>
    </row>
    <row r="28" spans="1:125">
      <c r="A28" s="305">
        <v>400</v>
      </c>
      <c r="B28" s="326" t="s">
        <v>14</v>
      </c>
      <c r="C28" s="403" t="s">
        <v>159</v>
      </c>
      <c r="D28" s="404" t="s">
        <v>194</v>
      </c>
      <c r="E28" s="405" t="s">
        <v>222</v>
      </c>
      <c r="F28" s="305">
        <f>F27</f>
        <v>1650</v>
      </c>
      <c r="G28" s="306">
        <f>G27</f>
        <v>2550</v>
      </c>
      <c r="H28" s="306">
        <f>H27</f>
        <v>3200</v>
      </c>
      <c r="I28" s="415">
        <v>32.766100000000002</v>
      </c>
      <c r="J28" s="415">
        <v>-9.8225099999999996E-4</v>
      </c>
      <c r="K28" s="415">
        <v>-4.4806199999999996E-6</v>
      </c>
      <c r="L28" s="415">
        <v>2.2603599999999998E-9</v>
      </c>
      <c r="M28" s="415">
        <v>-4.5867900000000005E-13</v>
      </c>
      <c r="N28" s="415">
        <v>1.7315100000000001E-17</v>
      </c>
      <c r="O28" s="415">
        <v>0.40007599999999999</v>
      </c>
      <c r="P28" s="415">
        <v>8.5600399999999994E-5</v>
      </c>
      <c r="Q28" s="415">
        <v>-2.61308E-8</v>
      </c>
      <c r="R28" s="415">
        <v>1.43509E-11</v>
      </c>
      <c r="S28" s="415">
        <v>-3.05529E-15</v>
      </c>
      <c r="T28" s="416">
        <v>1.0634E-19</v>
      </c>
      <c r="U28" s="338">
        <v>26.88786</v>
      </c>
      <c r="V28" s="339">
        <v>-1.270671E-2</v>
      </c>
      <c r="W28" s="339">
        <v>1.3012959999999999E-5</v>
      </c>
      <c r="X28" s="339">
        <v>-9.6980050000000002E-9</v>
      </c>
      <c r="Y28" s="339">
        <v>2.336845E-12</v>
      </c>
      <c r="Z28" s="340">
        <v>-1.4777859999999999E-16</v>
      </c>
      <c r="AA28" s="406">
        <v>14</v>
      </c>
      <c r="AB28" s="350">
        <v>0</v>
      </c>
      <c r="AC28" s="350">
        <v>0</v>
      </c>
      <c r="AD28" s="351">
        <v>0</v>
      </c>
      <c r="AE28" s="338">
        <v>1.0035750000000001</v>
      </c>
      <c r="AF28" s="339">
        <v>-1.1752749999999999E-3</v>
      </c>
      <c r="AG28" s="339">
        <v>-1.2498939999999999E-5</v>
      </c>
      <c r="AH28" s="339">
        <v>1.223488E-7</v>
      </c>
      <c r="AI28" s="339">
        <v>-3.0439639999999999E-10</v>
      </c>
      <c r="AJ28" s="340">
        <v>0</v>
      </c>
      <c r="AK28" s="338">
        <v>0.96356019999999998</v>
      </c>
      <c r="AL28" s="339">
        <v>-1.0835E-3</v>
      </c>
      <c r="AM28" s="339">
        <v>-4.0783179999999996E-6</v>
      </c>
      <c r="AN28" s="339">
        <v>6.1401860000000005E-8</v>
      </c>
      <c r="AO28" s="339">
        <v>-1.6723140000000001E-10</v>
      </c>
      <c r="AP28" s="407">
        <v>0</v>
      </c>
      <c r="AQ28" s="338">
        <v>1.090306</v>
      </c>
      <c r="AR28" s="339">
        <v>6.4794140000000002E-3</v>
      </c>
      <c r="AS28" s="339">
        <v>-5.1196780000000003E-5</v>
      </c>
      <c r="AT28" s="339">
        <v>2.9888329999999999E-7</v>
      </c>
      <c r="AU28" s="339">
        <v>-6.1254499999999998E-10</v>
      </c>
      <c r="AV28" s="340">
        <v>0</v>
      </c>
      <c r="AW28" s="318">
        <v>4</v>
      </c>
      <c r="AX28" s="319">
        <v>5000</v>
      </c>
      <c r="AY28" s="408"/>
      <c r="AZ28" s="409">
        <v>0.6875</v>
      </c>
      <c r="BA28" s="306">
        <v>125</v>
      </c>
      <c r="BB28" s="326">
        <v>200</v>
      </c>
      <c r="BC28" s="410">
        <v>6</v>
      </c>
      <c r="BD28" s="324">
        <v>124</v>
      </c>
      <c r="BE28" s="324">
        <v>1</v>
      </c>
      <c r="BF28" s="325">
        <f t="shared" si="0"/>
        <v>26.88786</v>
      </c>
      <c r="BG28" s="305" t="s">
        <v>320</v>
      </c>
      <c r="BH28" s="306" t="str">
        <f t="shared" ref="BH28" si="356">CONCATENATE(E28)</f>
        <v>400-2550C</v>
      </c>
      <c r="BI28" s="326">
        <v>100</v>
      </c>
      <c r="BJ28" s="327">
        <f t="shared" si="1"/>
        <v>32.766100000000002</v>
      </c>
      <c r="BK28" s="328">
        <f t="shared" si="2"/>
        <v>0.40007599999999999</v>
      </c>
      <c r="BL28" s="329">
        <f t="shared" si="3"/>
        <v>2040</v>
      </c>
      <c r="BM28" s="328">
        <f t="shared" si="4"/>
        <v>23.973386900069389</v>
      </c>
      <c r="BN28" s="328">
        <f t="shared" si="5"/>
        <v>0.53863194583517082</v>
      </c>
      <c r="BO28" s="329">
        <f t="shared" si="6"/>
        <v>2550</v>
      </c>
      <c r="BP28" s="328">
        <f t="shared" si="7"/>
        <v>21.078828361878156</v>
      </c>
      <c r="BQ28" s="328">
        <f t="shared" si="8"/>
        <v>0.5686794493392312</v>
      </c>
      <c r="BR28" s="329">
        <f t="shared" si="9"/>
        <v>3060</v>
      </c>
      <c r="BS28" s="328">
        <f t="shared" si="10"/>
        <v>17.000801143975806</v>
      </c>
      <c r="BT28" s="330">
        <f t="shared" si="11"/>
        <v>0.58917714807494748</v>
      </c>
      <c r="BU28" s="411">
        <f t="shared" ref="BU28" si="357">I28</f>
        <v>32.766100000000002</v>
      </c>
      <c r="BV28" s="332">
        <f t="shared" ref="BV28" si="358">J28</f>
        <v>-9.8225099999999996E-4</v>
      </c>
      <c r="BW28" s="332">
        <f t="shared" ref="BW28" si="359">K28</f>
        <v>-4.4806199999999996E-6</v>
      </c>
      <c r="BX28" s="332">
        <f t="shared" ref="BX28" si="360">L28</f>
        <v>2.2603599999999998E-9</v>
      </c>
      <c r="BY28" s="332">
        <f t="shared" ref="BY28" si="361">M28</f>
        <v>-4.5867900000000005E-13</v>
      </c>
      <c r="BZ28" s="332">
        <f t="shared" ref="BZ28" si="362">N28</f>
        <v>1.7315100000000001E-17</v>
      </c>
      <c r="CA28" s="332">
        <f t="shared" ref="CA28" si="363">O28</f>
        <v>0.40007599999999999</v>
      </c>
      <c r="CB28" s="332">
        <f t="shared" ref="CB28" si="364">P28</f>
        <v>8.5600399999999994E-5</v>
      </c>
      <c r="CC28" s="332">
        <f t="shared" ref="CC28" si="365">Q28</f>
        <v>-2.61308E-8</v>
      </c>
      <c r="CD28" s="332">
        <f t="shared" ref="CD28" si="366">R28</f>
        <v>1.43509E-11</v>
      </c>
      <c r="CE28" s="332">
        <f t="shared" ref="CE28" si="367">S28</f>
        <v>-3.05529E-15</v>
      </c>
      <c r="CF28" s="332">
        <f t="shared" ref="CF28" si="368">T28</f>
        <v>1.0634E-19</v>
      </c>
      <c r="CG28" s="329">
        <v>0</v>
      </c>
      <c r="CH28" s="329">
        <v>0</v>
      </c>
      <c r="CI28" s="329">
        <v>0</v>
      </c>
      <c r="CJ28" s="329">
        <v>0</v>
      </c>
      <c r="CK28" s="329">
        <v>0</v>
      </c>
      <c r="CL28" s="412">
        <v>0</v>
      </c>
      <c r="CM28" s="334">
        <v>3600</v>
      </c>
      <c r="CN28" s="329">
        <v>32</v>
      </c>
      <c r="CO28" s="329">
        <v>30</v>
      </c>
      <c r="CP28" s="329">
        <v>0.7</v>
      </c>
      <c r="CQ28" s="329">
        <v>70</v>
      </c>
      <c r="CR28" s="329">
        <v>600</v>
      </c>
      <c r="CS28" s="329">
        <v>2</v>
      </c>
      <c r="CT28" s="329">
        <v>3</v>
      </c>
      <c r="CU28" s="329">
        <v>0.1</v>
      </c>
      <c r="CV28" s="329">
        <v>5</v>
      </c>
      <c r="CW28" s="329">
        <v>1</v>
      </c>
      <c r="CX28" s="329">
        <v>1</v>
      </c>
      <c r="CY28" s="329">
        <v>1</v>
      </c>
      <c r="CZ28" s="329">
        <v>1</v>
      </c>
      <c r="DA28" s="329">
        <f t="shared" ref="DA28" si="369">BL28</f>
        <v>2040</v>
      </c>
      <c r="DB28" s="329">
        <v>4</v>
      </c>
      <c r="DC28" s="329">
        <f t="shared" ref="DC28" si="370">BR28</f>
        <v>3060</v>
      </c>
      <c r="DD28" s="412">
        <v>4</v>
      </c>
      <c r="DE28" s="334">
        <v>3900</v>
      </c>
      <c r="DF28" s="329">
        <v>3600</v>
      </c>
      <c r="DG28" s="329">
        <v>3300</v>
      </c>
      <c r="DH28" s="329">
        <v>3060</v>
      </c>
      <c r="DI28" s="329">
        <v>2800</v>
      </c>
      <c r="DJ28" s="329">
        <v>2550</v>
      </c>
      <c r="DK28" s="329">
        <v>2300</v>
      </c>
      <c r="DL28" s="329">
        <v>2040</v>
      </c>
      <c r="DM28" s="329">
        <v>1600</v>
      </c>
      <c r="DN28" s="329">
        <v>1200</v>
      </c>
      <c r="DO28" s="329">
        <v>800</v>
      </c>
      <c r="DP28" s="329">
        <v>400</v>
      </c>
      <c r="DQ28" s="329">
        <v>0</v>
      </c>
      <c r="DR28" s="306"/>
      <c r="DS28" s="306"/>
      <c r="DT28" s="306"/>
      <c r="DU28" s="322"/>
    </row>
    <row r="29" spans="1:125">
      <c r="A29" s="305">
        <v>400</v>
      </c>
      <c r="B29" s="326" t="s">
        <v>16</v>
      </c>
      <c r="C29" s="403" t="s">
        <v>159</v>
      </c>
      <c r="D29" s="404" t="s">
        <v>195</v>
      </c>
      <c r="E29" s="405" t="s">
        <v>38</v>
      </c>
      <c r="F29" s="305">
        <v>2000</v>
      </c>
      <c r="G29" s="306">
        <v>3100</v>
      </c>
      <c r="H29" s="306">
        <v>3900</v>
      </c>
      <c r="I29" s="415">
        <v>31.991299999999999</v>
      </c>
      <c r="J29" s="415">
        <v>3.0269299999999998E-4</v>
      </c>
      <c r="K29" s="415">
        <v>-2.3846999999999998E-6</v>
      </c>
      <c r="L29" s="415">
        <v>3.9489299999999999E-10</v>
      </c>
      <c r="M29" s="415">
        <v>4.9423699999999999E-15</v>
      </c>
      <c r="N29" s="415">
        <v>-8.6488900000000005E-18</v>
      </c>
      <c r="O29" s="415">
        <v>0.50937600000000005</v>
      </c>
      <c r="P29" s="415">
        <v>-4.2315799999999997E-6</v>
      </c>
      <c r="Q29" s="415">
        <v>1.2315599999999999E-7</v>
      </c>
      <c r="R29" s="415">
        <v>-6.5804600000000001E-11</v>
      </c>
      <c r="S29" s="415">
        <v>1.35371E-14</v>
      </c>
      <c r="T29" s="416">
        <v>-1.0301E-18</v>
      </c>
      <c r="U29" s="338">
        <v>7.7459920000000002</v>
      </c>
      <c r="V29" s="339">
        <v>-7.7902030000000005E-4</v>
      </c>
      <c r="W29" s="339">
        <v>5.1967080000000004E-7</v>
      </c>
      <c r="X29" s="339">
        <v>-4.46885E-10</v>
      </c>
      <c r="Y29" s="339">
        <v>1.114053E-13</v>
      </c>
      <c r="Z29" s="340">
        <v>-9.7957890000000007E-18</v>
      </c>
      <c r="AA29" s="406">
        <v>15</v>
      </c>
      <c r="AB29" s="350">
        <v>0</v>
      </c>
      <c r="AC29" s="350">
        <v>0</v>
      </c>
      <c r="AD29" s="351">
        <v>0</v>
      </c>
      <c r="AE29" s="338">
        <v>1.0055959999999999</v>
      </c>
      <c r="AF29" s="339">
        <v>-1.375497E-3</v>
      </c>
      <c r="AG29" s="339">
        <v>4.4858299999999999E-6</v>
      </c>
      <c r="AH29" s="339">
        <v>-8.0309710000000003E-8</v>
      </c>
      <c r="AI29" s="339">
        <v>2.7111200000000002E-10</v>
      </c>
      <c r="AJ29" s="340">
        <v>0</v>
      </c>
      <c r="AK29" s="338">
        <v>0.97628380000000003</v>
      </c>
      <c r="AL29" s="339">
        <v>-1.5649959999999999E-3</v>
      </c>
      <c r="AM29" s="339">
        <v>1.2039600000000001E-5</v>
      </c>
      <c r="AN29" s="339">
        <v>-7.1476290000000004E-8</v>
      </c>
      <c r="AO29" s="339">
        <v>1.4783960000000001E-10</v>
      </c>
      <c r="AP29" s="407">
        <v>0</v>
      </c>
      <c r="AQ29" s="338">
        <v>1.1566369999999999</v>
      </c>
      <c r="AR29" s="339">
        <v>5.1089339999999999E-3</v>
      </c>
      <c r="AS29" s="339">
        <v>1.104199E-5</v>
      </c>
      <c r="AT29" s="339">
        <v>-3.8414419999999999E-7</v>
      </c>
      <c r="AU29" s="339">
        <v>1.3184979999999999E-9</v>
      </c>
      <c r="AV29" s="340">
        <v>0</v>
      </c>
      <c r="AW29" s="318">
        <v>4</v>
      </c>
      <c r="AX29" s="319">
        <v>5000</v>
      </c>
      <c r="AY29" s="408"/>
      <c r="AZ29" s="409">
        <v>0.875</v>
      </c>
      <c r="BA29" s="306">
        <v>250</v>
      </c>
      <c r="BB29" s="326">
        <v>410</v>
      </c>
      <c r="BC29" s="410">
        <v>6</v>
      </c>
      <c r="BD29" s="324">
        <v>111</v>
      </c>
      <c r="BE29" s="324">
        <v>1</v>
      </c>
      <c r="BF29" s="325">
        <f t="shared" si="0"/>
        <v>7.7459920000000002</v>
      </c>
      <c r="BG29" s="305" t="s">
        <v>320</v>
      </c>
      <c r="BH29" s="306" t="str">
        <f t="shared" ref="BH29" si="371">CONCATENATE(E29)</f>
        <v>400-3100</v>
      </c>
      <c r="BI29" s="326">
        <v>100</v>
      </c>
      <c r="BJ29" s="327">
        <f t="shared" si="1"/>
        <v>31.991299999999999</v>
      </c>
      <c r="BK29" s="328">
        <f t="shared" si="2"/>
        <v>0.50937600000000005</v>
      </c>
      <c r="BL29" s="329">
        <f t="shared" si="3"/>
        <v>2480</v>
      </c>
      <c r="BM29" s="328">
        <f t="shared" si="4"/>
        <v>23.474006950482075</v>
      </c>
      <c r="BN29" s="328">
        <f t="shared" si="5"/>
        <v>0.6680611328278323</v>
      </c>
      <c r="BO29" s="329">
        <f t="shared" si="6"/>
        <v>3100</v>
      </c>
      <c r="BP29" s="328">
        <f t="shared" si="7"/>
        <v>19.757273133553095</v>
      </c>
      <c r="BQ29" s="328">
        <f t="shared" si="8"/>
        <v>0.67467315185900012</v>
      </c>
      <c r="BR29" s="329">
        <f t="shared" si="9"/>
        <v>3720</v>
      </c>
      <c r="BS29" s="328">
        <f t="shared" si="10"/>
        <v>15.230654002622309</v>
      </c>
      <c r="BT29" s="330">
        <f t="shared" si="11"/>
        <v>0.66891628167226347</v>
      </c>
      <c r="BU29" s="411">
        <f t="shared" ref="BU29" si="372">I29</f>
        <v>31.991299999999999</v>
      </c>
      <c r="BV29" s="332">
        <f t="shared" ref="BV29" si="373">J29</f>
        <v>3.0269299999999998E-4</v>
      </c>
      <c r="BW29" s="332">
        <f t="shared" ref="BW29" si="374">K29</f>
        <v>-2.3846999999999998E-6</v>
      </c>
      <c r="BX29" s="332">
        <f t="shared" ref="BX29" si="375">L29</f>
        <v>3.9489299999999999E-10</v>
      </c>
      <c r="BY29" s="332">
        <f t="shared" ref="BY29" si="376">M29</f>
        <v>4.9423699999999999E-15</v>
      </c>
      <c r="BZ29" s="332">
        <f t="shared" ref="BZ29" si="377">N29</f>
        <v>-8.6488900000000005E-18</v>
      </c>
      <c r="CA29" s="332">
        <f t="shared" ref="CA29" si="378">O29</f>
        <v>0.50937600000000005</v>
      </c>
      <c r="CB29" s="332">
        <f t="shared" ref="CB29" si="379">P29</f>
        <v>-4.2315799999999997E-6</v>
      </c>
      <c r="CC29" s="332">
        <f t="shared" ref="CC29" si="380">Q29</f>
        <v>1.2315599999999999E-7</v>
      </c>
      <c r="CD29" s="332">
        <f t="shared" ref="CD29" si="381">R29</f>
        <v>-6.5804600000000001E-11</v>
      </c>
      <c r="CE29" s="332">
        <f t="shared" ref="CE29" si="382">S29</f>
        <v>1.35371E-14</v>
      </c>
      <c r="CF29" s="332">
        <f t="shared" ref="CF29" si="383">T29</f>
        <v>-1.0301E-18</v>
      </c>
      <c r="CG29" s="329">
        <v>0</v>
      </c>
      <c r="CH29" s="329">
        <v>0</v>
      </c>
      <c r="CI29" s="329">
        <v>0</v>
      </c>
      <c r="CJ29" s="329">
        <v>0</v>
      </c>
      <c r="CK29" s="329">
        <v>0</v>
      </c>
      <c r="CL29" s="412">
        <v>0</v>
      </c>
      <c r="CM29" s="334">
        <v>4500</v>
      </c>
      <c r="CN29" s="329">
        <v>30</v>
      </c>
      <c r="CO29" s="329">
        <v>30</v>
      </c>
      <c r="CP29" s="329">
        <v>0.9</v>
      </c>
      <c r="CQ29" s="329">
        <v>70</v>
      </c>
      <c r="CR29" s="329">
        <v>500</v>
      </c>
      <c r="CS29" s="329">
        <v>3</v>
      </c>
      <c r="CT29" s="329">
        <v>3</v>
      </c>
      <c r="CU29" s="329">
        <v>0.1</v>
      </c>
      <c r="CV29" s="329">
        <v>5</v>
      </c>
      <c r="CW29" s="329">
        <v>1</v>
      </c>
      <c r="CX29" s="329">
        <v>1</v>
      </c>
      <c r="CY29" s="329">
        <v>1</v>
      </c>
      <c r="CZ29" s="329">
        <v>1</v>
      </c>
      <c r="DA29" s="329">
        <f t="shared" ref="DA29" si="384">BL29</f>
        <v>2480</v>
      </c>
      <c r="DB29" s="329">
        <v>4</v>
      </c>
      <c r="DC29" s="329">
        <f t="shared" ref="DC29" si="385">BR29</f>
        <v>3720</v>
      </c>
      <c r="DD29" s="412">
        <v>4</v>
      </c>
      <c r="DE29" s="334">
        <v>4900</v>
      </c>
      <c r="DF29" s="329">
        <v>4500</v>
      </c>
      <c r="DG29" s="329">
        <v>4100</v>
      </c>
      <c r="DH29" s="329">
        <v>3720</v>
      </c>
      <c r="DI29" s="329">
        <v>3400</v>
      </c>
      <c r="DJ29" s="329">
        <v>3100</v>
      </c>
      <c r="DK29" s="329">
        <v>2800</v>
      </c>
      <c r="DL29" s="329">
        <v>2480</v>
      </c>
      <c r="DM29" s="329">
        <v>2000</v>
      </c>
      <c r="DN29" s="329">
        <v>1500</v>
      </c>
      <c r="DO29" s="329">
        <v>1000</v>
      </c>
      <c r="DP29" s="329">
        <v>500</v>
      </c>
      <c r="DQ29" s="329">
        <v>0</v>
      </c>
      <c r="DR29" s="306"/>
      <c r="DS29" s="306"/>
      <c r="DT29" s="306"/>
      <c r="DU29" s="322"/>
    </row>
    <row r="30" spans="1:125">
      <c r="A30" s="305">
        <v>400</v>
      </c>
      <c r="B30" s="326" t="s">
        <v>16</v>
      </c>
      <c r="C30" s="403" t="s">
        <v>159</v>
      </c>
      <c r="D30" s="404" t="s">
        <v>195</v>
      </c>
      <c r="E30" s="405" t="s">
        <v>223</v>
      </c>
      <c r="F30" s="305">
        <f>F29</f>
        <v>2000</v>
      </c>
      <c r="G30" s="306">
        <f>G29</f>
        <v>3100</v>
      </c>
      <c r="H30" s="306">
        <f>H29</f>
        <v>3900</v>
      </c>
      <c r="I30" s="415">
        <v>31.991299999999999</v>
      </c>
      <c r="J30" s="415">
        <v>3.0269299999999998E-4</v>
      </c>
      <c r="K30" s="415">
        <v>-2.3846999999999998E-6</v>
      </c>
      <c r="L30" s="415">
        <v>3.9489299999999999E-10</v>
      </c>
      <c r="M30" s="415">
        <v>4.9423699999999999E-15</v>
      </c>
      <c r="N30" s="415">
        <v>-8.6488900000000005E-18</v>
      </c>
      <c r="O30" s="415">
        <v>0.50937600000000005</v>
      </c>
      <c r="P30" s="415">
        <v>-4.2315799999999997E-6</v>
      </c>
      <c r="Q30" s="415">
        <v>1.2315599999999999E-7</v>
      </c>
      <c r="R30" s="415">
        <v>-6.5804600000000001E-11</v>
      </c>
      <c r="S30" s="415">
        <v>1.35371E-14</v>
      </c>
      <c r="T30" s="416">
        <v>-1.0301E-18</v>
      </c>
      <c r="U30" s="338">
        <v>37.676569999999998</v>
      </c>
      <c r="V30" s="339">
        <v>-3.849145E-3</v>
      </c>
      <c r="W30" s="339">
        <v>-5.6421749999999999E-6</v>
      </c>
      <c r="X30" s="339">
        <v>4.4656569999999999E-9</v>
      </c>
      <c r="Y30" s="339">
        <v>-1.4135530000000001E-12</v>
      </c>
      <c r="Z30" s="340">
        <v>1.3819199999999999E-16</v>
      </c>
      <c r="AA30" s="406">
        <v>15</v>
      </c>
      <c r="AB30" s="350">
        <v>0</v>
      </c>
      <c r="AC30" s="350">
        <v>0</v>
      </c>
      <c r="AD30" s="351">
        <v>0</v>
      </c>
      <c r="AE30" s="338">
        <v>1.0055959999999999</v>
      </c>
      <c r="AF30" s="339">
        <v>-1.375497E-3</v>
      </c>
      <c r="AG30" s="339">
        <v>4.4858299999999999E-6</v>
      </c>
      <c r="AH30" s="339">
        <v>-8.0309710000000003E-8</v>
      </c>
      <c r="AI30" s="339">
        <v>2.7111200000000002E-10</v>
      </c>
      <c r="AJ30" s="340">
        <v>0</v>
      </c>
      <c r="AK30" s="338">
        <v>0.97628380000000003</v>
      </c>
      <c r="AL30" s="339">
        <v>-1.5649959999999999E-3</v>
      </c>
      <c r="AM30" s="339">
        <v>1.2039600000000001E-5</v>
      </c>
      <c r="AN30" s="339">
        <v>-7.1476290000000004E-8</v>
      </c>
      <c r="AO30" s="339">
        <v>1.4783960000000001E-10</v>
      </c>
      <c r="AP30" s="407">
        <v>0</v>
      </c>
      <c r="AQ30" s="338">
        <v>1.1566369999999999</v>
      </c>
      <c r="AR30" s="339">
        <v>5.1089339999999999E-3</v>
      </c>
      <c r="AS30" s="339">
        <v>1.104199E-5</v>
      </c>
      <c r="AT30" s="339">
        <v>-3.8414419999999999E-7</v>
      </c>
      <c r="AU30" s="339">
        <v>1.3184979999999999E-9</v>
      </c>
      <c r="AV30" s="340">
        <v>0</v>
      </c>
      <c r="AW30" s="318">
        <v>4</v>
      </c>
      <c r="AX30" s="319">
        <v>5000</v>
      </c>
      <c r="AY30" s="408"/>
      <c r="AZ30" s="409">
        <v>0.875</v>
      </c>
      <c r="BA30" s="306">
        <v>250</v>
      </c>
      <c r="BB30" s="326">
        <v>410</v>
      </c>
      <c r="BC30" s="410">
        <v>6</v>
      </c>
      <c r="BD30" s="324">
        <v>111</v>
      </c>
      <c r="BE30" s="324">
        <v>1</v>
      </c>
      <c r="BF30" s="325">
        <f t="shared" si="0"/>
        <v>37.676569999999998</v>
      </c>
      <c r="BG30" s="305" t="s">
        <v>320</v>
      </c>
      <c r="BH30" s="306" t="str">
        <f t="shared" ref="BH30" si="386">CONCATENATE(E30)</f>
        <v>400-3100C</v>
      </c>
      <c r="BI30" s="326">
        <v>100</v>
      </c>
      <c r="BJ30" s="327">
        <f t="shared" si="1"/>
        <v>31.991299999999999</v>
      </c>
      <c r="BK30" s="328">
        <f t="shared" si="2"/>
        <v>0.50937600000000005</v>
      </c>
      <c r="BL30" s="329">
        <f t="shared" si="3"/>
        <v>2480</v>
      </c>
      <c r="BM30" s="328">
        <f t="shared" si="4"/>
        <v>23.474006950482075</v>
      </c>
      <c r="BN30" s="328">
        <f t="shared" si="5"/>
        <v>0.6680611328278323</v>
      </c>
      <c r="BO30" s="329">
        <f t="shared" si="6"/>
        <v>3100</v>
      </c>
      <c r="BP30" s="328">
        <f t="shared" si="7"/>
        <v>19.757273133553095</v>
      </c>
      <c r="BQ30" s="328">
        <f t="shared" si="8"/>
        <v>0.67467315185900012</v>
      </c>
      <c r="BR30" s="329">
        <f t="shared" si="9"/>
        <v>3720</v>
      </c>
      <c r="BS30" s="328">
        <f t="shared" si="10"/>
        <v>15.230654002622309</v>
      </c>
      <c r="BT30" s="330">
        <f t="shared" si="11"/>
        <v>0.66891628167226347</v>
      </c>
      <c r="BU30" s="411">
        <f t="shared" ref="BU30" si="387">I30</f>
        <v>31.991299999999999</v>
      </c>
      <c r="BV30" s="332">
        <f t="shared" ref="BV30" si="388">J30</f>
        <v>3.0269299999999998E-4</v>
      </c>
      <c r="BW30" s="332">
        <f t="shared" ref="BW30" si="389">K30</f>
        <v>-2.3846999999999998E-6</v>
      </c>
      <c r="BX30" s="332">
        <f t="shared" ref="BX30" si="390">L30</f>
        <v>3.9489299999999999E-10</v>
      </c>
      <c r="BY30" s="332">
        <f t="shared" ref="BY30" si="391">M30</f>
        <v>4.9423699999999999E-15</v>
      </c>
      <c r="BZ30" s="332">
        <f t="shared" ref="BZ30" si="392">N30</f>
        <v>-8.6488900000000005E-18</v>
      </c>
      <c r="CA30" s="332">
        <f t="shared" ref="CA30" si="393">O30</f>
        <v>0.50937600000000005</v>
      </c>
      <c r="CB30" s="332">
        <f t="shared" ref="CB30" si="394">P30</f>
        <v>-4.2315799999999997E-6</v>
      </c>
      <c r="CC30" s="332">
        <f t="shared" ref="CC30" si="395">Q30</f>
        <v>1.2315599999999999E-7</v>
      </c>
      <c r="CD30" s="332">
        <f t="shared" ref="CD30" si="396">R30</f>
        <v>-6.5804600000000001E-11</v>
      </c>
      <c r="CE30" s="332">
        <f t="shared" ref="CE30" si="397">S30</f>
        <v>1.35371E-14</v>
      </c>
      <c r="CF30" s="332">
        <f t="shared" ref="CF30" si="398">T30</f>
        <v>-1.0301E-18</v>
      </c>
      <c r="CG30" s="329">
        <v>0</v>
      </c>
      <c r="CH30" s="329">
        <v>0</v>
      </c>
      <c r="CI30" s="329">
        <v>0</v>
      </c>
      <c r="CJ30" s="329">
        <v>0</v>
      </c>
      <c r="CK30" s="329">
        <v>0</v>
      </c>
      <c r="CL30" s="412">
        <v>0</v>
      </c>
      <c r="CM30" s="334">
        <v>4500</v>
      </c>
      <c r="CN30" s="329">
        <v>30</v>
      </c>
      <c r="CO30" s="329">
        <v>30</v>
      </c>
      <c r="CP30" s="329">
        <v>0.9</v>
      </c>
      <c r="CQ30" s="329">
        <v>70</v>
      </c>
      <c r="CR30" s="329">
        <v>500</v>
      </c>
      <c r="CS30" s="329">
        <v>3</v>
      </c>
      <c r="CT30" s="329">
        <v>3</v>
      </c>
      <c r="CU30" s="329">
        <v>0.1</v>
      </c>
      <c r="CV30" s="329">
        <v>5</v>
      </c>
      <c r="CW30" s="329">
        <v>1</v>
      </c>
      <c r="CX30" s="329">
        <v>1</v>
      </c>
      <c r="CY30" s="329">
        <v>1</v>
      </c>
      <c r="CZ30" s="329">
        <v>1</v>
      </c>
      <c r="DA30" s="329">
        <f t="shared" ref="DA30" si="399">BL30</f>
        <v>2480</v>
      </c>
      <c r="DB30" s="329">
        <v>4</v>
      </c>
      <c r="DC30" s="329">
        <f t="shared" ref="DC30" si="400">BR30</f>
        <v>3720</v>
      </c>
      <c r="DD30" s="412">
        <v>4</v>
      </c>
      <c r="DE30" s="334">
        <v>4900</v>
      </c>
      <c r="DF30" s="329">
        <v>4500</v>
      </c>
      <c r="DG30" s="329">
        <v>4100</v>
      </c>
      <c r="DH30" s="329">
        <v>3720</v>
      </c>
      <c r="DI30" s="329">
        <v>3400</v>
      </c>
      <c r="DJ30" s="329">
        <v>3100</v>
      </c>
      <c r="DK30" s="329">
        <v>2800</v>
      </c>
      <c r="DL30" s="329">
        <v>2480</v>
      </c>
      <c r="DM30" s="329">
        <v>2000</v>
      </c>
      <c r="DN30" s="329">
        <v>1500</v>
      </c>
      <c r="DO30" s="329">
        <v>1000</v>
      </c>
      <c r="DP30" s="329">
        <v>500</v>
      </c>
      <c r="DQ30" s="329">
        <v>0</v>
      </c>
      <c r="DR30" s="306"/>
      <c r="DS30" s="306"/>
      <c r="DT30" s="306"/>
      <c r="DU30" s="322"/>
    </row>
    <row r="31" spans="1:125">
      <c r="A31" s="305">
        <v>400</v>
      </c>
      <c r="B31" s="326" t="s">
        <v>17</v>
      </c>
      <c r="C31" s="403" t="s">
        <v>159</v>
      </c>
      <c r="D31" s="404" t="s">
        <v>196</v>
      </c>
      <c r="E31" s="405" t="s">
        <v>39</v>
      </c>
      <c r="F31" s="305">
        <v>2200</v>
      </c>
      <c r="G31" s="306">
        <v>3600</v>
      </c>
      <c r="H31" s="306">
        <v>4550</v>
      </c>
      <c r="I31" s="415">
        <v>34.329709999999999</v>
      </c>
      <c r="J31" s="415">
        <v>-2.1800169999999998E-3</v>
      </c>
      <c r="K31" s="415">
        <v>-1.9756959999999999E-7</v>
      </c>
      <c r="L31" s="415">
        <v>-1.4203669999999999E-10</v>
      </c>
      <c r="M31" s="415">
        <v>3.2175219999999997E-14</v>
      </c>
      <c r="N31" s="415">
        <v>-3.720548E-18</v>
      </c>
      <c r="O31" s="415">
        <v>0.53840690000000002</v>
      </c>
      <c r="P31" s="415">
        <v>1.149442E-4</v>
      </c>
      <c r="Q31" s="415">
        <v>2.3203879999999999E-8</v>
      </c>
      <c r="R31" s="415">
        <v>-1.8259190000000001E-11</v>
      </c>
      <c r="S31" s="415">
        <v>3.5470459999999999E-15</v>
      </c>
      <c r="T31" s="416">
        <v>-2.8910100000000001E-19</v>
      </c>
      <c r="U31" s="338">
        <v>4.3750289999999996</v>
      </c>
      <c r="V31" s="339">
        <v>7.1129530000000002E-4</v>
      </c>
      <c r="W31" s="339">
        <v>-1.2687969999999999E-6</v>
      </c>
      <c r="X31" s="339">
        <v>5.1597230000000004E-10</v>
      </c>
      <c r="Y31" s="339">
        <v>-8.7202109999999996E-14</v>
      </c>
      <c r="Z31" s="340">
        <v>4.9851329999999998E-18</v>
      </c>
      <c r="AA31" s="406">
        <v>16</v>
      </c>
      <c r="AB31" s="350">
        <v>0</v>
      </c>
      <c r="AC31" s="350">
        <v>0</v>
      </c>
      <c r="AD31" s="351">
        <v>0</v>
      </c>
      <c r="AE31" s="338">
        <v>1.0041679999999999</v>
      </c>
      <c r="AF31" s="339">
        <v>-1.203197E-3</v>
      </c>
      <c r="AG31" s="339">
        <v>9.4011270000000002E-7</v>
      </c>
      <c r="AH31" s="339">
        <v>-1.3395439999999999E-9</v>
      </c>
      <c r="AI31" s="339">
        <v>3.9222269999999998E-12</v>
      </c>
      <c r="AJ31" s="340">
        <v>0</v>
      </c>
      <c r="AK31" s="338">
        <v>0.97650890000000001</v>
      </c>
      <c r="AL31" s="339">
        <v>-1.719293E-3</v>
      </c>
      <c r="AM31" s="339">
        <v>2.2285359999999999E-5</v>
      </c>
      <c r="AN31" s="339">
        <v>-1.6784379999999999E-7</v>
      </c>
      <c r="AO31" s="339">
        <v>3.886161E-10</v>
      </c>
      <c r="AP31" s="407">
        <v>0</v>
      </c>
      <c r="AQ31" s="338">
        <v>1.1370100000000001</v>
      </c>
      <c r="AR31" s="339">
        <v>3.4176430000000002E-3</v>
      </c>
      <c r="AS31" s="339">
        <v>1.527943E-5</v>
      </c>
      <c r="AT31" s="339">
        <v>-2.0205980000000001E-7</v>
      </c>
      <c r="AU31" s="339">
        <v>5.3381049999999999E-10</v>
      </c>
      <c r="AV31" s="340">
        <v>0</v>
      </c>
      <c r="AW31" s="318">
        <v>4</v>
      </c>
      <c r="AX31" s="319">
        <v>5000</v>
      </c>
      <c r="AY31" s="408"/>
      <c r="AZ31" s="409">
        <v>0.875</v>
      </c>
      <c r="BA31" s="306">
        <v>250</v>
      </c>
      <c r="BB31" s="326">
        <v>410</v>
      </c>
      <c r="BC31" s="410">
        <v>4</v>
      </c>
      <c r="BD31" s="324">
        <v>73</v>
      </c>
      <c r="BE31" s="324">
        <v>1</v>
      </c>
      <c r="BF31" s="325">
        <f t="shared" si="0"/>
        <v>4.3750289999999996</v>
      </c>
      <c r="BG31" s="305" t="s">
        <v>320</v>
      </c>
      <c r="BH31" s="306" t="str">
        <f t="shared" ref="BH31" si="401">CONCATENATE(E31)</f>
        <v>400-3600</v>
      </c>
      <c r="BI31" s="326">
        <v>100</v>
      </c>
      <c r="BJ31" s="327">
        <f t="shared" si="1"/>
        <v>34.329709999999999</v>
      </c>
      <c r="BK31" s="417">
        <f t="shared" si="2"/>
        <v>0.53840690000000002</v>
      </c>
      <c r="BL31" s="329">
        <f t="shared" si="3"/>
        <v>2880</v>
      </c>
      <c r="BM31" s="328">
        <f t="shared" si="4"/>
        <v>24.495973265208903</v>
      </c>
      <c r="BN31" s="328">
        <f t="shared" si="5"/>
        <v>0.81248045138105018</v>
      </c>
      <c r="BO31" s="329">
        <f t="shared" si="6"/>
        <v>3600</v>
      </c>
      <c r="BP31" s="328">
        <f t="shared" si="7"/>
        <v>20.448810838507519</v>
      </c>
      <c r="BQ31" s="328">
        <f t="shared" si="8"/>
        <v>0.82198673811583989</v>
      </c>
      <c r="BR31" s="329">
        <f t="shared" si="9"/>
        <v>4320</v>
      </c>
      <c r="BS31" s="328">
        <f t="shared" si="10"/>
        <v>15.381937705098967</v>
      </c>
      <c r="BT31" s="330">
        <f t="shared" si="11"/>
        <v>0.79632590082389287</v>
      </c>
      <c r="BU31" s="411">
        <f t="shared" ref="BU31" si="402">I31</f>
        <v>34.329709999999999</v>
      </c>
      <c r="BV31" s="332">
        <f t="shared" ref="BV31" si="403">J31</f>
        <v>-2.1800169999999998E-3</v>
      </c>
      <c r="BW31" s="332">
        <f t="shared" ref="BW31" si="404">K31</f>
        <v>-1.9756959999999999E-7</v>
      </c>
      <c r="BX31" s="332">
        <f t="shared" ref="BX31" si="405">L31</f>
        <v>-1.4203669999999999E-10</v>
      </c>
      <c r="BY31" s="332">
        <f t="shared" ref="BY31" si="406">M31</f>
        <v>3.2175219999999997E-14</v>
      </c>
      <c r="BZ31" s="332">
        <f t="shared" ref="BZ31" si="407">N31</f>
        <v>-3.720548E-18</v>
      </c>
      <c r="CA31" s="332">
        <f t="shared" ref="CA31" si="408">O31</f>
        <v>0.53840690000000002</v>
      </c>
      <c r="CB31" s="332">
        <f t="shared" ref="CB31" si="409">P31</f>
        <v>1.149442E-4</v>
      </c>
      <c r="CC31" s="332">
        <f t="shared" ref="CC31" si="410">Q31</f>
        <v>2.3203879999999999E-8</v>
      </c>
      <c r="CD31" s="332">
        <f t="shared" ref="CD31" si="411">R31</f>
        <v>-1.8259190000000001E-11</v>
      </c>
      <c r="CE31" s="332">
        <f t="shared" ref="CE31" si="412">S31</f>
        <v>3.5470459999999999E-15</v>
      </c>
      <c r="CF31" s="332">
        <f t="shared" ref="CF31" si="413">T31</f>
        <v>-2.8910100000000001E-19</v>
      </c>
      <c r="CG31" s="329">
        <v>0</v>
      </c>
      <c r="CH31" s="329">
        <v>0</v>
      </c>
      <c r="CI31" s="329">
        <v>0</v>
      </c>
      <c r="CJ31" s="329">
        <v>0</v>
      </c>
      <c r="CK31" s="329">
        <v>0</v>
      </c>
      <c r="CL31" s="412">
        <v>0</v>
      </c>
      <c r="CM31" s="334">
        <v>5400</v>
      </c>
      <c r="CN31" s="329">
        <v>33</v>
      </c>
      <c r="CO31" s="329">
        <v>30</v>
      </c>
      <c r="CP31" s="329">
        <v>1.2</v>
      </c>
      <c r="CQ31" s="329">
        <v>65</v>
      </c>
      <c r="CR31" s="329">
        <v>600</v>
      </c>
      <c r="CS31" s="329">
        <v>3</v>
      </c>
      <c r="CT31" s="329">
        <v>3</v>
      </c>
      <c r="CU31" s="329">
        <v>0.1</v>
      </c>
      <c r="CV31" s="329">
        <v>5</v>
      </c>
      <c r="CW31" s="329">
        <v>1</v>
      </c>
      <c r="CX31" s="329">
        <v>1</v>
      </c>
      <c r="CY31" s="329">
        <v>1</v>
      </c>
      <c r="CZ31" s="329">
        <v>1</v>
      </c>
      <c r="DA31" s="329">
        <f t="shared" ref="DA31" si="414">BL31</f>
        <v>2880</v>
      </c>
      <c r="DB31" s="329">
        <v>4</v>
      </c>
      <c r="DC31" s="329">
        <f t="shared" ref="DC31" si="415">BR31</f>
        <v>4320</v>
      </c>
      <c r="DD31" s="412">
        <v>4</v>
      </c>
      <c r="DE31" s="334">
        <v>5600</v>
      </c>
      <c r="DF31" s="329">
        <v>5200</v>
      </c>
      <c r="DG31" s="329">
        <v>4700</v>
      </c>
      <c r="DH31" s="329">
        <v>4320</v>
      </c>
      <c r="DI31" s="329">
        <v>4080</v>
      </c>
      <c r="DJ31" s="329">
        <v>3840</v>
      </c>
      <c r="DK31" s="329">
        <v>3600</v>
      </c>
      <c r="DL31" s="329">
        <v>3360</v>
      </c>
      <c r="DM31" s="329">
        <v>3120</v>
      </c>
      <c r="DN31" s="329">
        <v>2880</v>
      </c>
      <c r="DO31" s="329">
        <v>2400</v>
      </c>
      <c r="DP31" s="329">
        <v>1800</v>
      </c>
      <c r="DQ31" s="329">
        <v>1200</v>
      </c>
      <c r="DR31" s="329">
        <v>600</v>
      </c>
      <c r="DS31" s="329">
        <v>0</v>
      </c>
      <c r="DT31" s="306"/>
      <c r="DU31" s="322"/>
    </row>
    <row r="32" spans="1:125">
      <c r="A32" s="305">
        <v>400</v>
      </c>
      <c r="B32" s="326" t="s">
        <v>17</v>
      </c>
      <c r="C32" s="403" t="s">
        <v>159</v>
      </c>
      <c r="D32" s="404" t="s">
        <v>196</v>
      </c>
      <c r="E32" s="405" t="s">
        <v>224</v>
      </c>
      <c r="F32" s="305">
        <f>F31</f>
        <v>2200</v>
      </c>
      <c r="G32" s="306">
        <f>G31</f>
        <v>3600</v>
      </c>
      <c r="H32" s="306">
        <f>H31</f>
        <v>4550</v>
      </c>
      <c r="I32" s="415">
        <v>34.329709999999999</v>
      </c>
      <c r="J32" s="415">
        <v>-2.1800169999999998E-3</v>
      </c>
      <c r="K32" s="415">
        <v>-1.9756959999999999E-7</v>
      </c>
      <c r="L32" s="415">
        <v>-1.4203669999999999E-10</v>
      </c>
      <c r="M32" s="415">
        <v>3.2175219999999997E-14</v>
      </c>
      <c r="N32" s="415">
        <v>-3.720548E-18</v>
      </c>
      <c r="O32" s="415">
        <v>0.53840690000000002</v>
      </c>
      <c r="P32" s="415">
        <v>1.149442E-4</v>
      </c>
      <c r="Q32" s="415">
        <v>2.3203879999999999E-8</v>
      </c>
      <c r="R32" s="415">
        <v>-1.8259190000000001E-11</v>
      </c>
      <c r="S32" s="415">
        <v>3.5470459999999999E-15</v>
      </c>
      <c r="T32" s="416">
        <v>-2.8910100000000001E-19</v>
      </c>
      <c r="U32" s="338">
        <v>50.65878</v>
      </c>
      <c r="V32" s="339">
        <v>-9.0240879999999996E-3</v>
      </c>
      <c r="W32" s="339">
        <v>5.4977050000000005E-7</v>
      </c>
      <c r="X32" s="339">
        <v>1.3456549999999999E-9</v>
      </c>
      <c r="Y32" s="339">
        <v>-3.2908450000000002E-13</v>
      </c>
      <c r="Z32" s="340">
        <v>1.9145469999999999E-18</v>
      </c>
      <c r="AA32" s="406">
        <v>16</v>
      </c>
      <c r="AB32" s="350">
        <v>0</v>
      </c>
      <c r="AC32" s="350">
        <v>0</v>
      </c>
      <c r="AD32" s="351">
        <v>0</v>
      </c>
      <c r="AE32" s="338">
        <v>1.0041679999999999</v>
      </c>
      <c r="AF32" s="339">
        <v>-1.203197E-3</v>
      </c>
      <c r="AG32" s="339">
        <v>9.4011270000000002E-7</v>
      </c>
      <c r="AH32" s="339">
        <v>-1.3395439999999999E-9</v>
      </c>
      <c r="AI32" s="339">
        <v>3.9222269999999998E-12</v>
      </c>
      <c r="AJ32" s="340">
        <v>0</v>
      </c>
      <c r="AK32" s="338">
        <v>0.97650890000000001</v>
      </c>
      <c r="AL32" s="339">
        <v>-1.719293E-3</v>
      </c>
      <c r="AM32" s="339">
        <v>2.2285359999999999E-5</v>
      </c>
      <c r="AN32" s="339">
        <v>-1.6784379999999999E-7</v>
      </c>
      <c r="AO32" s="339">
        <v>3.886161E-10</v>
      </c>
      <c r="AP32" s="407">
        <v>0</v>
      </c>
      <c r="AQ32" s="338">
        <v>1.1370100000000001</v>
      </c>
      <c r="AR32" s="339">
        <v>3.4176430000000002E-3</v>
      </c>
      <c r="AS32" s="339">
        <v>1.527943E-5</v>
      </c>
      <c r="AT32" s="339">
        <v>-2.0205980000000001E-7</v>
      </c>
      <c r="AU32" s="339">
        <v>5.3381049999999999E-10</v>
      </c>
      <c r="AV32" s="340">
        <v>0</v>
      </c>
      <c r="AW32" s="318">
        <v>4</v>
      </c>
      <c r="AX32" s="319">
        <v>5000</v>
      </c>
      <c r="AY32" s="408"/>
      <c r="AZ32" s="409">
        <v>0.875</v>
      </c>
      <c r="BA32" s="306">
        <v>250</v>
      </c>
      <c r="BB32" s="326">
        <v>410</v>
      </c>
      <c r="BC32" s="410">
        <v>4</v>
      </c>
      <c r="BD32" s="324">
        <v>73</v>
      </c>
      <c r="BE32" s="324">
        <v>1</v>
      </c>
      <c r="BF32" s="325">
        <f t="shared" si="0"/>
        <v>50.65878</v>
      </c>
      <c r="BG32" s="305" t="s">
        <v>320</v>
      </c>
      <c r="BH32" s="306" t="str">
        <f t="shared" ref="BH32" si="416">CONCATENATE(E32)</f>
        <v>400-3600C</v>
      </c>
      <c r="BI32" s="326">
        <v>100</v>
      </c>
      <c r="BJ32" s="327">
        <f t="shared" si="1"/>
        <v>34.329709999999999</v>
      </c>
      <c r="BK32" s="328">
        <f t="shared" si="2"/>
        <v>0.53840690000000002</v>
      </c>
      <c r="BL32" s="329">
        <f t="shared" si="3"/>
        <v>2880</v>
      </c>
      <c r="BM32" s="328">
        <f t="shared" si="4"/>
        <v>24.495973265208903</v>
      </c>
      <c r="BN32" s="328">
        <f t="shared" si="5"/>
        <v>0.81248045138105018</v>
      </c>
      <c r="BO32" s="329">
        <f t="shared" si="6"/>
        <v>3600</v>
      </c>
      <c r="BP32" s="328">
        <f t="shared" si="7"/>
        <v>20.448810838507519</v>
      </c>
      <c r="BQ32" s="328">
        <f t="shared" si="8"/>
        <v>0.82198673811583989</v>
      </c>
      <c r="BR32" s="329">
        <f t="shared" si="9"/>
        <v>4320</v>
      </c>
      <c r="BS32" s="328">
        <f t="shared" si="10"/>
        <v>15.381937705098967</v>
      </c>
      <c r="BT32" s="330">
        <f t="shared" si="11"/>
        <v>0.79632590082389287</v>
      </c>
      <c r="BU32" s="411">
        <f t="shared" ref="BU32" si="417">I32</f>
        <v>34.329709999999999</v>
      </c>
      <c r="BV32" s="332">
        <f t="shared" ref="BV32" si="418">J32</f>
        <v>-2.1800169999999998E-3</v>
      </c>
      <c r="BW32" s="332">
        <f t="shared" ref="BW32" si="419">K32</f>
        <v>-1.9756959999999999E-7</v>
      </c>
      <c r="BX32" s="332">
        <f t="shared" ref="BX32" si="420">L32</f>
        <v>-1.4203669999999999E-10</v>
      </c>
      <c r="BY32" s="332">
        <f t="shared" ref="BY32" si="421">M32</f>
        <v>3.2175219999999997E-14</v>
      </c>
      <c r="BZ32" s="332">
        <f t="shared" ref="BZ32" si="422">N32</f>
        <v>-3.720548E-18</v>
      </c>
      <c r="CA32" s="332">
        <f t="shared" ref="CA32" si="423">O32</f>
        <v>0.53840690000000002</v>
      </c>
      <c r="CB32" s="332">
        <f t="shared" ref="CB32" si="424">P32</f>
        <v>1.149442E-4</v>
      </c>
      <c r="CC32" s="332">
        <f t="shared" ref="CC32" si="425">Q32</f>
        <v>2.3203879999999999E-8</v>
      </c>
      <c r="CD32" s="332">
        <f t="shared" ref="CD32" si="426">R32</f>
        <v>-1.8259190000000001E-11</v>
      </c>
      <c r="CE32" s="332">
        <f t="shared" ref="CE32" si="427">S32</f>
        <v>3.5470459999999999E-15</v>
      </c>
      <c r="CF32" s="332">
        <f t="shared" ref="CF32" si="428">T32</f>
        <v>-2.8910100000000001E-19</v>
      </c>
      <c r="CG32" s="329">
        <v>0</v>
      </c>
      <c r="CH32" s="329">
        <v>0</v>
      </c>
      <c r="CI32" s="329">
        <v>0</v>
      </c>
      <c r="CJ32" s="329">
        <v>0</v>
      </c>
      <c r="CK32" s="329">
        <v>0</v>
      </c>
      <c r="CL32" s="412">
        <v>0</v>
      </c>
      <c r="CM32" s="334">
        <v>5400</v>
      </c>
      <c r="CN32" s="329">
        <v>33</v>
      </c>
      <c r="CO32" s="329">
        <v>30</v>
      </c>
      <c r="CP32" s="329">
        <v>1.2</v>
      </c>
      <c r="CQ32" s="329">
        <v>65</v>
      </c>
      <c r="CR32" s="329">
        <v>600</v>
      </c>
      <c r="CS32" s="329">
        <v>3</v>
      </c>
      <c r="CT32" s="329">
        <v>3</v>
      </c>
      <c r="CU32" s="329">
        <v>0.1</v>
      </c>
      <c r="CV32" s="329">
        <v>5</v>
      </c>
      <c r="CW32" s="329">
        <v>1</v>
      </c>
      <c r="CX32" s="329">
        <v>1</v>
      </c>
      <c r="CY32" s="329">
        <v>1</v>
      </c>
      <c r="CZ32" s="329">
        <v>1</v>
      </c>
      <c r="DA32" s="329">
        <f t="shared" ref="DA32" si="429">BL32</f>
        <v>2880</v>
      </c>
      <c r="DB32" s="329">
        <v>4</v>
      </c>
      <c r="DC32" s="329">
        <f t="shared" ref="DC32" si="430">BR32</f>
        <v>4320</v>
      </c>
      <c r="DD32" s="412">
        <v>4</v>
      </c>
      <c r="DE32" s="334">
        <v>5600</v>
      </c>
      <c r="DF32" s="329">
        <v>5200</v>
      </c>
      <c r="DG32" s="329">
        <v>4700</v>
      </c>
      <c r="DH32" s="329">
        <v>4320</v>
      </c>
      <c r="DI32" s="329">
        <v>4080</v>
      </c>
      <c r="DJ32" s="329">
        <v>3840</v>
      </c>
      <c r="DK32" s="329">
        <v>3600</v>
      </c>
      <c r="DL32" s="329">
        <v>3360</v>
      </c>
      <c r="DM32" s="329">
        <v>3120</v>
      </c>
      <c r="DN32" s="329">
        <v>2880</v>
      </c>
      <c r="DO32" s="329">
        <v>2400</v>
      </c>
      <c r="DP32" s="329">
        <v>1800</v>
      </c>
      <c r="DQ32" s="329">
        <v>1200</v>
      </c>
      <c r="DR32" s="329">
        <v>600</v>
      </c>
      <c r="DS32" s="329">
        <v>0</v>
      </c>
      <c r="DT32" s="306"/>
      <c r="DU32" s="322"/>
    </row>
    <row r="33" spans="1:125">
      <c r="A33" s="305">
        <v>400</v>
      </c>
      <c r="B33" s="326" t="s">
        <v>18</v>
      </c>
      <c r="C33" s="403" t="s">
        <v>159</v>
      </c>
      <c r="D33" s="404" t="s">
        <v>197</v>
      </c>
      <c r="E33" s="405" t="s">
        <v>79</v>
      </c>
      <c r="F33" s="305">
        <v>3200</v>
      </c>
      <c r="G33" s="306">
        <v>4700</v>
      </c>
      <c r="H33" s="306">
        <v>5600</v>
      </c>
      <c r="I33" s="415">
        <v>34.04768</v>
      </c>
      <c r="J33" s="415">
        <v>-5.8212519999999999E-3</v>
      </c>
      <c r="K33" s="415">
        <v>2.0435040000000001E-6</v>
      </c>
      <c r="L33" s="415">
        <v>-1.8714129999999999E-10</v>
      </c>
      <c r="M33" s="415">
        <v>-2.523112E-14</v>
      </c>
      <c r="N33" s="415">
        <v>1.7863950000000001E-18</v>
      </c>
      <c r="O33" s="415">
        <v>0.79632499999999995</v>
      </c>
      <c r="P33" s="415">
        <v>1.6092179999999999E-4</v>
      </c>
      <c r="Q33" s="415">
        <v>-6.3871289999999996E-8</v>
      </c>
      <c r="R33" s="415">
        <v>2.395368E-11</v>
      </c>
      <c r="S33" s="415">
        <v>-3.3464590000000001E-15</v>
      </c>
      <c r="T33" s="416">
        <v>1.1321410000000001E-19</v>
      </c>
      <c r="U33" s="338">
        <v>7.3062829999999996</v>
      </c>
      <c r="V33" s="339">
        <v>-9.9746280000000001E-4</v>
      </c>
      <c r="W33" s="339">
        <v>1.9453100000000001E-7</v>
      </c>
      <c r="X33" s="339">
        <v>6.8247010000000003E-11</v>
      </c>
      <c r="Y33" s="339">
        <v>-2.6062449999999999E-14</v>
      </c>
      <c r="Z33" s="340">
        <v>1.6547640000000001E-18</v>
      </c>
      <c r="AA33" s="406">
        <v>18</v>
      </c>
      <c r="AB33" s="350">
        <v>0</v>
      </c>
      <c r="AC33" s="350">
        <v>0</v>
      </c>
      <c r="AD33" s="351">
        <v>0</v>
      </c>
      <c r="AE33" s="338">
        <v>0.99973599999999996</v>
      </c>
      <c r="AF33" s="339">
        <v>6.4585559999999996E-4</v>
      </c>
      <c r="AG33" s="339">
        <v>-4.9024899999999999E-5</v>
      </c>
      <c r="AH33" s="339">
        <v>4.3932450000000001E-7</v>
      </c>
      <c r="AI33" s="339">
        <v>-1.1163710000000001E-9</v>
      </c>
      <c r="AJ33" s="340">
        <v>0</v>
      </c>
      <c r="AK33" s="338">
        <v>0.98624970000000001</v>
      </c>
      <c r="AL33" s="339">
        <v>-1.668562E-3</v>
      </c>
      <c r="AM33" s="339">
        <v>2.0191210000000001E-5</v>
      </c>
      <c r="AN33" s="339">
        <v>-1.4263449999999999E-7</v>
      </c>
      <c r="AO33" s="339">
        <v>3.2973340000000001E-10</v>
      </c>
      <c r="AP33" s="407">
        <v>0</v>
      </c>
      <c r="AQ33" s="338">
        <v>1.091453</v>
      </c>
      <c r="AR33" s="339">
        <v>6.5372310000000001E-3</v>
      </c>
      <c r="AS33" s="339">
        <v>-6.4994399999999996E-5</v>
      </c>
      <c r="AT33" s="339">
        <v>4.0741330000000003E-7</v>
      </c>
      <c r="AU33" s="339">
        <v>-8.9908819999999999E-10</v>
      </c>
      <c r="AV33" s="340">
        <v>0</v>
      </c>
      <c r="AW33" s="318">
        <v>4</v>
      </c>
      <c r="AX33" s="319">
        <v>5000</v>
      </c>
      <c r="AY33" s="408"/>
      <c r="AZ33" s="409">
        <v>0.875</v>
      </c>
      <c r="BA33" s="306">
        <v>250</v>
      </c>
      <c r="BB33" s="326">
        <v>410</v>
      </c>
      <c r="BC33" s="410">
        <v>4</v>
      </c>
      <c r="BD33" s="324">
        <v>67</v>
      </c>
      <c r="BE33" s="324">
        <v>1</v>
      </c>
      <c r="BF33" s="325">
        <f t="shared" si="0"/>
        <v>7.3062829999999996</v>
      </c>
      <c r="BG33" s="305" t="s">
        <v>320</v>
      </c>
      <c r="BH33" s="306" t="str">
        <f t="shared" ref="BH33" si="431">CONCATENATE(E33)</f>
        <v>400-4700</v>
      </c>
      <c r="BI33" s="326">
        <v>100</v>
      </c>
      <c r="BJ33" s="327">
        <f t="shared" si="1"/>
        <v>34.04768</v>
      </c>
      <c r="BK33" s="328">
        <f t="shared" si="2"/>
        <v>0.79632499999999995</v>
      </c>
      <c r="BL33" s="329">
        <f t="shared" si="3"/>
        <v>3760</v>
      </c>
      <c r="BM33" s="328">
        <f t="shared" si="4"/>
        <v>27.401593977586124</v>
      </c>
      <c r="BN33" s="328">
        <f t="shared" si="5"/>
        <v>1.1879388327364973</v>
      </c>
      <c r="BO33" s="329">
        <f t="shared" si="6"/>
        <v>4700</v>
      </c>
      <c r="BP33" s="328">
        <f t="shared" si="7"/>
        <v>24.184253820625646</v>
      </c>
      <c r="BQ33" s="328">
        <f t="shared" si="8"/>
        <v>1.255369228152087</v>
      </c>
      <c r="BR33" s="329">
        <f t="shared" si="9"/>
        <v>5640</v>
      </c>
      <c r="BS33" s="328">
        <f t="shared" si="10"/>
        <v>17.309105609642231</v>
      </c>
      <c r="BT33" s="330">
        <f t="shared" si="11"/>
        <v>1.2296188990307291</v>
      </c>
      <c r="BU33" s="411">
        <f t="shared" ref="BU33" si="432">I33</f>
        <v>34.04768</v>
      </c>
      <c r="BV33" s="332">
        <f t="shared" ref="BV33" si="433">J33</f>
        <v>-5.8212519999999999E-3</v>
      </c>
      <c r="BW33" s="332">
        <f t="shared" ref="BW33" si="434">K33</f>
        <v>2.0435040000000001E-6</v>
      </c>
      <c r="BX33" s="332">
        <f t="shared" ref="BX33" si="435">L33</f>
        <v>-1.8714129999999999E-10</v>
      </c>
      <c r="BY33" s="332">
        <f t="shared" ref="BY33" si="436">M33</f>
        <v>-2.523112E-14</v>
      </c>
      <c r="BZ33" s="332">
        <f t="shared" ref="BZ33" si="437">N33</f>
        <v>1.7863950000000001E-18</v>
      </c>
      <c r="CA33" s="332">
        <f t="shared" ref="CA33" si="438">O33</f>
        <v>0.79632499999999995</v>
      </c>
      <c r="CB33" s="332">
        <f t="shared" ref="CB33" si="439">P33</f>
        <v>1.6092179999999999E-4</v>
      </c>
      <c r="CC33" s="332">
        <f t="shared" ref="CC33" si="440">Q33</f>
        <v>-6.3871289999999996E-8</v>
      </c>
      <c r="CD33" s="332">
        <f t="shared" ref="CD33" si="441">R33</f>
        <v>2.395368E-11</v>
      </c>
      <c r="CE33" s="332">
        <f t="shared" ref="CE33" si="442">S33</f>
        <v>-3.3464590000000001E-15</v>
      </c>
      <c r="CF33" s="332">
        <f t="shared" ref="CF33" si="443">T33</f>
        <v>1.1321410000000001E-19</v>
      </c>
      <c r="CG33" s="329">
        <v>0</v>
      </c>
      <c r="CH33" s="329">
        <v>0</v>
      </c>
      <c r="CI33" s="329">
        <v>0</v>
      </c>
      <c r="CJ33" s="329">
        <v>0</v>
      </c>
      <c r="CK33" s="329">
        <v>0</v>
      </c>
      <c r="CL33" s="412">
        <v>0</v>
      </c>
      <c r="CM33" s="334">
        <v>6000</v>
      </c>
      <c r="CN33" s="329">
        <v>33</v>
      </c>
      <c r="CO33" s="329">
        <v>33</v>
      </c>
      <c r="CP33" s="329">
        <v>1.7</v>
      </c>
      <c r="CQ33" s="329">
        <v>65</v>
      </c>
      <c r="CR33" s="329">
        <v>1000</v>
      </c>
      <c r="CS33" s="329">
        <v>3</v>
      </c>
      <c r="CT33" s="329">
        <v>3</v>
      </c>
      <c r="CU33" s="329">
        <v>0.1</v>
      </c>
      <c r="CV33" s="329">
        <v>5</v>
      </c>
      <c r="CW33" s="329">
        <v>1</v>
      </c>
      <c r="CX33" s="329">
        <v>1</v>
      </c>
      <c r="CY33" s="329">
        <v>1</v>
      </c>
      <c r="CZ33" s="329">
        <v>1</v>
      </c>
      <c r="DA33" s="329">
        <f t="shared" ref="DA33" si="444">BL33</f>
        <v>3760</v>
      </c>
      <c r="DB33" s="329">
        <v>4</v>
      </c>
      <c r="DC33" s="329">
        <f t="shared" ref="DC33" si="445">BR33</f>
        <v>5640</v>
      </c>
      <c r="DD33" s="412">
        <v>4</v>
      </c>
      <c r="DE33" s="334">
        <v>6600</v>
      </c>
      <c r="DF33" s="329">
        <v>6100</v>
      </c>
      <c r="DG33" s="329">
        <v>5600</v>
      </c>
      <c r="DH33" s="329">
        <v>5300</v>
      </c>
      <c r="DI33" s="329">
        <v>5000</v>
      </c>
      <c r="DJ33" s="329">
        <v>4700</v>
      </c>
      <c r="DK33" s="329">
        <v>4400</v>
      </c>
      <c r="DL33" s="329">
        <v>4080</v>
      </c>
      <c r="DM33" s="329">
        <v>3760</v>
      </c>
      <c r="DN33" s="329">
        <v>3200</v>
      </c>
      <c r="DO33" s="329">
        <v>2400</v>
      </c>
      <c r="DP33" s="329">
        <v>1600</v>
      </c>
      <c r="DQ33" s="329">
        <v>800</v>
      </c>
      <c r="DR33" s="329">
        <v>0</v>
      </c>
      <c r="DS33" s="306"/>
      <c r="DT33" s="306"/>
      <c r="DU33" s="322"/>
    </row>
    <row r="34" spans="1:125">
      <c r="A34" s="305">
        <v>400</v>
      </c>
      <c r="B34" s="326" t="s">
        <v>18</v>
      </c>
      <c r="C34" s="403" t="s">
        <v>159</v>
      </c>
      <c r="D34" s="404" t="s">
        <v>197</v>
      </c>
      <c r="E34" s="405" t="s">
        <v>225</v>
      </c>
      <c r="F34" s="305">
        <f>F33</f>
        <v>3200</v>
      </c>
      <c r="G34" s="306">
        <f>G33</f>
        <v>4700</v>
      </c>
      <c r="H34" s="306">
        <f>H33</f>
        <v>5600</v>
      </c>
      <c r="I34" s="415">
        <v>34.04768</v>
      </c>
      <c r="J34" s="415">
        <v>-5.8212519999999999E-3</v>
      </c>
      <c r="K34" s="415">
        <v>2.0435040000000001E-6</v>
      </c>
      <c r="L34" s="415">
        <v>-1.8714129999999999E-10</v>
      </c>
      <c r="M34" s="415">
        <v>-2.523112E-14</v>
      </c>
      <c r="N34" s="415">
        <v>1.7863950000000001E-18</v>
      </c>
      <c r="O34" s="415">
        <v>0.79632499999999995</v>
      </c>
      <c r="P34" s="415">
        <v>1.6092179999999999E-4</v>
      </c>
      <c r="Q34" s="415">
        <v>-6.3871289999999996E-8</v>
      </c>
      <c r="R34" s="415">
        <v>2.395368E-11</v>
      </c>
      <c r="S34" s="415">
        <v>-3.3464590000000001E-15</v>
      </c>
      <c r="T34" s="416">
        <v>1.1321410000000001E-19</v>
      </c>
      <c r="U34" s="338">
        <v>48.856400000000001</v>
      </c>
      <c r="V34" s="339">
        <v>1.1764939999999999E-3</v>
      </c>
      <c r="W34" s="339">
        <v>-1.396492E-5</v>
      </c>
      <c r="X34" s="339">
        <v>8.3100209999999997E-9</v>
      </c>
      <c r="Y34" s="339">
        <v>-1.7539470000000001E-12</v>
      </c>
      <c r="Z34" s="340">
        <v>1.1909300000000001E-16</v>
      </c>
      <c r="AA34" s="406">
        <v>18</v>
      </c>
      <c r="AB34" s="350">
        <v>0</v>
      </c>
      <c r="AC34" s="350">
        <v>0</v>
      </c>
      <c r="AD34" s="351">
        <v>0</v>
      </c>
      <c r="AE34" s="338">
        <v>0.99973599999999996</v>
      </c>
      <c r="AF34" s="339">
        <v>6.4585559999999996E-4</v>
      </c>
      <c r="AG34" s="339">
        <v>-4.9024899999999999E-5</v>
      </c>
      <c r="AH34" s="339">
        <v>4.3932450000000001E-7</v>
      </c>
      <c r="AI34" s="339">
        <v>-1.1163710000000001E-9</v>
      </c>
      <c r="AJ34" s="340">
        <v>0</v>
      </c>
      <c r="AK34" s="338">
        <v>0.98624970000000001</v>
      </c>
      <c r="AL34" s="339">
        <v>-1.668562E-3</v>
      </c>
      <c r="AM34" s="339">
        <v>2.0191210000000001E-5</v>
      </c>
      <c r="AN34" s="339">
        <v>-1.4263449999999999E-7</v>
      </c>
      <c r="AO34" s="339">
        <v>3.2973340000000001E-10</v>
      </c>
      <c r="AP34" s="407">
        <v>0</v>
      </c>
      <c r="AQ34" s="338">
        <v>1.091453</v>
      </c>
      <c r="AR34" s="339">
        <v>6.5372310000000001E-3</v>
      </c>
      <c r="AS34" s="339">
        <v>-6.4994399999999996E-5</v>
      </c>
      <c r="AT34" s="339">
        <v>4.0741330000000003E-7</v>
      </c>
      <c r="AU34" s="339">
        <v>-8.9908819999999999E-10</v>
      </c>
      <c r="AV34" s="340">
        <v>0</v>
      </c>
      <c r="AW34" s="318">
        <v>4</v>
      </c>
      <c r="AX34" s="319">
        <v>5000</v>
      </c>
      <c r="AY34" s="408"/>
      <c r="AZ34" s="409">
        <v>0.875</v>
      </c>
      <c r="BA34" s="306">
        <v>250</v>
      </c>
      <c r="BB34" s="326">
        <v>410</v>
      </c>
      <c r="BC34" s="410">
        <v>3</v>
      </c>
      <c r="BD34" s="324">
        <v>67</v>
      </c>
      <c r="BE34" s="324">
        <v>1</v>
      </c>
      <c r="BF34" s="325">
        <f t="shared" si="0"/>
        <v>48.856400000000001</v>
      </c>
      <c r="BG34" s="305" t="s">
        <v>320</v>
      </c>
      <c r="BH34" s="306" t="str">
        <f t="shared" ref="BH34" si="446">CONCATENATE(E34)</f>
        <v>400-4700C</v>
      </c>
      <c r="BI34" s="326">
        <v>100</v>
      </c>
      <c r="BJ34" s="327">
        <f t="shared" si="1"/>
        <v>34.04768</v>
      </c>
      <c r="BK34" s="328">
        <f t="shared" si="2"/>
        <v>0.79632499999999995</v>
      </c>
      <c r="BL34" s="329">
        <f t="shared" si="3"/>
        <v>3760</v>
      </c>
      <c r="BM34" s="328">
        <f t="shared" si="4"/>
        <v>27.401593977586124</v>
      </c>
      <c r="BN34" s="328">
        <f t="shared" si="5"/>
        <v>1.1879388327364973</v>
      </c>
      <c r="BO34" s="329">
        <f t="shared" si="6"/>
        <v>4700</v>
      </c>
      <c r="BP34" s="328">
        <f t="shared" si="7"/>
        <v>24.184253820625646</v>
      </c>
      <c r="BQ34" s="328">
        <f t="shared" si="8"/>
        <v>1.255369228152087</v>
      </c>
      <c r="BR34" s="329">
        <f t="shared" si="9"/>
        <v>5640</v>
      </c>
      <c r="BS34" s="328">
        <f t="shared" si="10"/>
        <v>17.309105609642231</v>
      </c>
      <c r="BT34" s="330">
        <f t="shared" si="11"/>
        <v>1.2296188990307291</v>
      </c>
      <c r="BU34" s="411">
        <f t="shared" ref="BU34" si="447">I34</f>
        <v>34.04768</v>
      </c>
      <c r="BV34" s="332">
        <f t="shared" ref="BV34" si="448">J34</f>
        <v>-5.8212519999999999E-3</v>
      </c>
      <c r="BW34" s="332">
        <f t="shared" ref="BW34" si="449">K34</f>
        <v>2.0435040000000001E-6</v>
      </c>
      <c r="BX34" s="332">
        <f t="shared" ref="BX34" si="450">L34</f>
        <v>-1.8714129999999999E-10</v>
      </c>
      <c r="BY34" s="332">
        <f t="shared" ref="BY34" si="451">M34</f>
        <v>-2.523112E-14</v>
      </c>
      <c r="BZ34" s="332">
        <f t="shared" ref="BZ34" si="452">N34</f>
        <v>1.7863950000000001E-18</v>
      </c>
      <c r="CA34" s="332">
        <f t="shared" ref="CA34" si="453">O34</f>
        <v>0.79632499999999995</v>
      </c>
      <c r="CB34" s="332">
        <f t="shared" ref="CB34" si="454">P34</f>
        <v>1.6092179999999999E-4</v>
      </c>
      <c r="CC34" s="332">
        <f t="shared" ref="CC34" si="455">Q34</f>
        <v>-6.3871289999999996E-8</v>
      </c>
      <c r="CD34" s="332">
        <f t="shared" ref="CD34" si="456">R34</f>
        <v>2.395368E-11</v>
      </c>
      <c r="CE34" s="332">
        <f t="shared" ref="CE34" si="457">S34</f>
        <v>-3.3464590000000001E-15</v>
      </c>
      <c r="CF34" s="332">
        <f t="shared" ref="CF34" si="458">T34</f>
        <v>1.1321410000000001E-19</v>
      </c>
      <c r="CG34" s="329">
        <v>0</v>
      </c>
      <c r="CH34" s="329">
        <v>0</v>
      </c>
      <c r="CI34" s="329">
        <v>0</v>
      </c>
      <c r="CJ34" s="329">
        <v>0</v>
      </c>
      <c r="CK34" s="329">
        <v>0</v>
      </c>
      <c r="CL34" s="412">
        <v>0</v>
      </c>
      <c r="CM34" s="334">
        <v>6000</v>
      </c>
      <c r="CN34" s="329">
        <v>33</v>
      </c>
      <c r="CO34" s="329">
        <v>33</v>
      </c>
      <c r="CP34" s="329">
        <v>1.7</v>
      </c>
      <c r="CQ34" s="329">
        <v>65</v>
      </c>
      <c r="CR34" s="329">
        <v>1000</v>
      </c>
      <c r="CS34" s="329">
        <v>3</v>
      </c>
      <c r="CT34" s="329">
        <v>3</v>
      </c>
      <c r="CU34" s="329">
        <v>0.1</v>
      </c>
      <c r="CV34" s="329">
        <v>5</v>
      </c>
      <c r="CW34" s="329">
        <v>1</v>
      </c>
      <c r="CX34" s="329">
        <v>1</v>
      </c>
      <c r="CY34" s="329">
        <v>1</v>
      </c>
      <c r="CZ34" s="329">
        <v>1</v>
      </c>
      <c r="DA34" s="329">
        <f t="shared" ref="DA34" si="459">BL34</f>
        <v>3760</v>
      </c>
      <c r="DB34" s="329">
        <v>4</v>
      </c>
      <c r="DC34" s="329">
        <f t="shared" ref="DC34" si="460">BR34</f>
        <v>5640</v>
      </c>
      <c r="DD34" s="412">
        <v>4</v>
      </c>
      <c r="DE34" s="334">
        <v>6600</v>
      </c>
      <c r="DF34" s="329">
        <v>6100</v>
      </c>
      <c r="DG34" s="329">
        <v>5600</v>
      </c>
      <c r="DH34" s="329">
        <v>5300</v>
      </c>
      <c r="DI34" s="329">
        <v>5000</v>
      </c>
      <c r="DJ34" s="329">
        <v>4700</v>
      </c>
      <c r="DK34" s="329">
        <v>4400</v>
      </c>
      <c r="DL34" s="329">
        <v>4080</v>
      </c>
      <c r="DM34" s="329">
        <v>3760</v>
      </c>
      <c r="DN34" s="329">
        <v>3200</v>
      </c>
      <c r="DO34" s="329">
        <v>2400</v>
      </c>
      <c r="DP34" s="329">
        <v>1600</v>
      </c>
      <c r="DQ34" s="329">
        <v>800</v>
      </c>
      <c r="DR34" s="329">
        <v>0</v>
      </c>
      <c r="DS34" s="306"/>
      <c r="DT34" s="306"/>
      <c r="DU34" s="322"/>
    </row>
    <row r="35" spans="1:125">
      <c r="A35" s="305">
        <v>400</v>
      </c>
      <c r="B35" s="326" t="s">
        <v>19</v>
      </c>
      <c r="C35" s="403" t="s">
        <v>186</v>
      </c>
      <c r="D35" s="404" t="s">
        <v>198</v>
      </c>
      <c r="E35" s="405" t="s">
        <v>80</v>
      </c>
      <c r="F35" s="305">
        <v>3800</v>
      </c>
      <c r="G35" s="306">
        <v>5600</v>
      </c>
      <c r="H35" s="306">
        <v>6900</v>
      </c>
      <c r="I35" s="415">
        <v>33.033000000000001</v>
      </c>
      <c r="J35" s="415">
        <v>-3.4714300000000002E-3</v>
      </c>
      <c r="K35" s="415">
        <v>7.0092499999999998E-7</v>
      </c>
      <c r="L35" s="415">
        <v>-2.9970100000000001E-11</v>
      </c>
      <c r="M35" s="415">
        <v>-4.8332999999999999E-15</v>
      </c>
      <c r="N35" s="415">
        <v>-1.78045E-19</v>
      </c>
      <c r="O35" s="415">
        <v>0.80160900000000002</v>
      </c>
      <c r="P35" s="415">
        <v>1.13309E-5</v>
      </c>
      <c r="Q35" s="415">
        <v>7.1371600000000004E-8</v>
      </c>
      <c r="R35" s="415">
        <v>-1.6743100000000001E-11</v>
      </c>
      <c r="S35" s="415">
        <v>1.98885E-15</v>
      </c>
      <c r="T35" s="416">
        <v>-1.0975400000000001E-19</v>
      </c>
      <c r="U35" s="338">
        <v>7.3062829999999996</v>
      </c>
      <c r="V35" s="339">
        <v>-9.9746280000000001E-4</v>
      </c>
      <c r="W35" s="339">
        <v>1.9453100000000001E-7</v>
      </c>
      <c r="X35" s="339">
        <v>6.8247010000000003E-11</v>
      </c>
      <c r="Y35" s="339">
        <v>-2.6062449999999999E-14</v>
      </c>
      <c r="Z35" s="340">
        <v>1.6547640000000001E-18</v>
      </c>
      <c r="AA35" s="406">
        <v>20</v>
      </c>
      <c r="AB35" s="350">
        <v>0</v>
      </c>
      <c r="AC35" s="350">
        <v>0</v>
      </c>
      <c r="AD35" s="351">
        <v>0</v>
      </c>
      <c r="AE35" s="338">
        <v>0.99973599999999996</v>
      </c>
      <c r="AF35" s="339">
        <v>6.4585559999999996E-4</v>
      </c>
      <c r="AG35" s="339">
        <v>-4.9024899999999999E-5</v>
      </c>
      <c r="AH35" s="339">
        <v>4.3932450000000001E-7</v>
      </c>
      <c r="AI35" s="339">
        <v>-1.1163710000000001E-9</v>
      </c>
      <c r="AJ35" s="340">
        <v>0</v>
      </c>
      <c r="AK35" s="338">
        <v>0.98624970000000001</v>
      </c>
      <c r="AL35" s="339">
        <v>-1.668562E-3</v>
      </c>
      <c r="AM35" s="339">
        <v>2.0191210000000001E-5</v>
      </c>
      <c r="AN35" s="339">
        <v>-1.4263449999999999E-7</v>
      </c>
      <c r="AO35" s="339">
        <v>3.2973340000000001E-10</v>
      </c>
      <c r="AP35" s="407">
        <v>0</v>
      </c>
      <c r="AQ35" s="338">
        <v>1.091453</v>
      </c>
      <c r="AR35" s="339">
        <v>6.5372310000000001E-3</v>
      </c>
      <c r="AS35" s="339">
        <v>-6.4994399999999996E-5</v>
      </c>
      <c r="AT35" s="339">
        <v>4.0741330000000003E-7</v>
      </c>
      <c r="AU35" s="339">
        <v>-8.9908819999999999E-10</v>
      </c>
      <c r="AV35" s="340">
        <v>0</v>
      </c>
      <c r="AW35" s="318">
        <v>4</v>
      </c>
      <c r="AX35" s="319">
        <v>5000</v>
      </c>
      <c r="AY35" s="408"/>
      <c r="AZ35" s="409">
        <v>0.875</v>
      </c>
      <c r="BA35" s="306">
        <v>250</v>
      </c>
      <c r="BB35" s="326">
        <v>410</v>
      </c>
      <c r="BC35" s="410">
        <v>4</v>
      </c>
      <c r="BD35" s="324">
        <v>67</v>
      </c>
      <c r="BE35" s="324">
        <v>1</v>
      </c>
      <c r="BF35" s="325">
        <f t="shared" si="0"/>
        <v>7.3062829999999996</v>
      </c>
      <c r="BG35" s="305" t="s">
        <v>320</v>
      </c>
      <c r="BH35" s="306" t="str">
        <f t="shared" ref="BH35" si="461">CONCATENATE(E35)</f>
        <v>400-5600</v>
      </c>
      <c r="BI35" s="326">
        <v>100</v>
      </c>
      <c r="BJ35" s="327">
        <f t="shared" si="1"/>
        <v>33.033000000000001</v>
      </c>
      <c r="BK35" s="328">
        <f t="shared" si="2"/>
        <v>0.80160900000000002</v>
      </c>
      <c r="BL35" s="329">
        <f t="shared" si="3"/>
        <v>4480</v>
      </c>
      <c r="BM35" s="328">
        <f t="shared" si="4"/>
        <v>26.585804150827681</v>
      </c>
      <c r="BN35" s="328">
        <f t="shared" si="5"/>
        <v>1.3824498252273332</v>
      </c>
      <c r="BO35" s="329">
        <f t="shared" si="6"/>
        <v>5600</v>
      </c>
      <c r="BP35" s="328">
        <f t="shared" si="7"/>
        <v>24.576913576140797</v>
      </c>
      <c r="BQ35" s="328">
        <f t="shared" si="8"/>
        <v>1.5144027499289596</v>
      </c>
      <c r="BR35" s="329">
        <f t="shared" si="9"/>
        <v>6720</v>
      </c>
      <c r="BS35" s="328">
        <f t="shared" si="10"/>
        <v>19.966401624105519</v>
      </c>
      <c r="BT35" s="330">
        <f t="shared" si="11"/>
        <v>1.5716031013059297</v>
      </c>
      <c r="BU35" s="411">
        <f t="shared" ref="BU35" si="462">I35</f>
        <v>33.033000000000001</v>
      </c>
      <c r="BV35" s="332">
        <f t="shared" ref="BV35" si="463">J35</f>
        <v>-3.4714300000000002E-3</v>
      </c>
      <c r="BW35" s="332">
        <f t="shared" ref="BW35" si="464">K35</f>
        <v>7.0092499999999998E-7</v>
      </c>
      <c r="BX35" s="332">
        <f t="shared" ref="BX35" si="465">L35</f>
        <v>-2.9970100000000001E-11</v>
      </c>
      <c r="BY35" s="332">
        <f t="shared" ref="BY35" si="466">M35</f>
        <v>-4.8332999999999999E-15</v>
      </c>
      <c r="BZ35" s="332">
        <f t="shared" ref="BZ35" si="467">N35</f>
        <v>-1.78045E-19</v>
      </c>
      <c r="CA35" s="332">
        <f t="shared" ref="CA35" si="468">O35</f>
        <v>0.80160900000000002</v>
      </c>
      <c r="CB35" s="332">
        <f t="shared" ref="CB35" si="469">P35</f>
        <v>1.13309E-5</v>
      </c>
      <c r="CC35" s="332">
        <f t="shared" ref="CC35" si="470">Q35</f>
        <v>7.1371600000000004E-8</v>
      </c>
      <c r="CD35" s="332">
        <f t="shared" ref="CD35" si="471">R35</f>
        <v>-1.6743100000000001E-11</v>
      </c>
      <c r="CE35" s="332">
        <f t="shared" ref="CE35" si="472">S35</f>
        <v>1.98885E-15</v>
      </c>
      <c r="CF35" s="332">
        <f t="shared" ref="CF35" si="473">T35</f>
        <v>-1.0975400000000001E-19</v>
      </c>
      <c r="CG35" s="329">
        <v>0</v>
      </c>
      <c r="CH35" s="329">
        <v>0</v>
      </c>
      <c r="CI35" s="329">
        <v>0</v>
      </c>
      <c r="CJ35" s="329">
        <v>0</v>
      </c>
      <c r="CK35" s="329">
        <v>0</v>
      </c>
      <c r="CL35" s="412">
        <v>0</v>
      </c>
      <c r="CM35" s="334">
        <v>8000</v>
      </c>
      <c r="CN35" s="329">
        <v>33</v>
      </c>
      <c r="CO35" s="329">
        <v>33</v>
      </c>
      <c r="CP35" s="329">
        <v>1.6</v>
      </c>
      <c r="CQ35" s="329">
        <v>65</v>
      </c>
      <c r="CR35" s="329">
        <v>1000</v>
      </c>
      <c r="CS35" s="329">
        <v>3</v>
      </c>
      <c r="CT35" s="329">
        <v>3</v>
      </c>
      <c r="CU35" s="329">
        <v>0.2</v>
      </c>
      <c r="CV35" s="329">
        <v>5</v>
      </c>
      <c r="CW35" s="329">
        <v>1</v>
      </c>
      <c r="CX35" s="329">
        <v>1</v>
      </c>
      <c r="CY35" s="329">
        <v>1</v>
      </c>
      <c r="CZ35" s="329">
        <v>1</v>
      </c>
      <c r="DA35" s="329">
        <f t="shared" si="39"/>
        <v>4480</v>
      </c>
      <c r="DB35" s="329">
        <v>4</v>
      </c>
      <c r="DC35" s="329">
        <f t="shared" si="40"/>
        <v>6720</v>
      </c>
      <c r="DD35" s="412">
        <v>4</v>
      </c>
      <c r="DE35" s="334">
        <v>8500</v>
      </c>
      <c r="DF35" s="329">
        <v>7600</v>
      </c>
      <c r="DG35" s="329">
        <v>6720</v>
      </c>
      <c r="DH35" s="329">
        <v>6320</v>
      </c>
      <c r="DI35" s="329">
        <v>5980</v>
      </c>
      <c r="DJ35" s="329">
        <v>5600</v>
      </c>
      <c r="DK35" s="329">
        <v>5160</v>
      </c>
      <c r="DL35" s="329">
        <v>4820</v>
      </c>
      <c r="DM35" s="329">
        <v>4000</v>
      </c>
      <c r="DN35" s="329">
        <v>3000</v>
      </c>
      <c r="DO35" s="329">
        <v>2000</v>
      </c>
      <c r="DP35" s="329">
        <v>1000</v>
      </c>
      <c r="DQ35" s="329">
        <v>0</v>
      </c>
      <c r="DR35" s="306"/>
      <c r="DS35" s="306"/>
      <c r="DT35" s="306"/>
      <c r="DU35" s="322"/>
    </row>
    <row r="36" spans="1:125" ht="15" thickBot="1">
      <c r="A36" s="358">
        <v>400</v>
      </c>
      <c r="B36" s="418" t="s">
        <v>19</v>
      </c>
      <c r="C36" s="419" t="s">
        <v>186</v>
      </c>
      <c r="D36" s="420" t="s">
        <v>198</v>
      </c>
      <c r="E36" s="421" t="s">
        <v>226</v>
      </c>
      <c r="F36" s="358">
        <f>F35</f>
        <v>3800</v>
      </c>
      <c r="G36" s="359">
        <f>G35</f>
        <v>5600</v>
      </c>
      <c r="H36" s="359">
        <f>H35</f>
        <v>6900</v>
      </c>
      <c r="I36" s="422">
        <v>33.033000000000001</v>
      </c>
      <c r="J36" s="422">
        <v>-3.4714300000000002E-3</v>
      </c>
      <c r="K36" s="422">
        <v>7.0092499999999998E-7</v>
      </c>
      <c r="L36" s="422">
        <v>-2.9970100000000001E-11</v>
      </c>
      <c r="M36" s="422">
        <v>-4.8332999999999999E-15</v>
      </c>
      <c r="N36" s="422">
        <v>-1.78045E-19</v>
      </c>
      <c r="O36" s="422">
        <v>0.80160900000000002</v>
      </c>
      <c r="P36" s="422">
        <v>1.13309E-5</v>
      </c>
      <c r="Q36" s="422">
        <v>7.1371600000000004E-8</v>
      </c>
      <c r="R36" s="422">
        <v>-1.6743100000000001E-11</v>
      </c>
      <c r="S36" s="422">
        <v>1.98885E-15</v>
      </c>
      <c r="T36" s="423">
        <v>-1.0975400000000001E-19</v>
      </c>
      <c r="U36" s="362">
        <v>48.856400000000001</v>
      </c>
      <c r="V36" s="363">
        <v>1.1764939999999999E-3</v>
      </c>
      <c r="W36" s="363">
        <v>-1.396492E-5</v>
      </c>
      <c r="X36" s="363">
        <v>8.3100209999999997E-9</v>
      </c>
      <c r="Y36" s="363">
        <v>-1.7539470000000001E-12</v>
      </c>
      <c r="Z36" s="364">
        <v>1.1909300000000001E-16</v>
      </c>
      <c r="AA36" s="424">
        <v>20</v>
      </c>
      <c r="AB36" s="366">
        <v>0</v>
      </c>
      <c r="AC36" s="366">
        <v>0</v>
      </c>
      <c r="AD36" s="367">
        <v>0</v>
      </c>
      <c r="AE36" s="362">
        <v>0.99973599999999996</v>
      </c>
      <c r="AF36" s="363">
        <v>6.4585559999999996E-4</v>
      </c>
      <c r="AG36" s="363">
        <v>-4.9024899999999999E-5</v>
      </c>
      <c r="AH36" s="363">
        <v>4.3932450000000001E-7</v>
      </c>
      <c r="AI36" s="363">
        <v>-1.1163710000000001E-9</v>
      </c>
      <c r="AJ36" s="364">
        <v>0</v>
      </c>
      <c r="AK36" s="362">
        <v>0.98624970000000001</v>
      </c>
      <c r="AL36" s="363">
        <v>-1.668562E-3</v>
      </c>
      <c r="AM36" s="363">
        <v>2.0191210000000001E-5</v>
      </c>
      <c r="AN36" s="363">
        <v>-1.4263449999999999E-7</v>
      </c>
      <c r="AO36" s="363">
        <v>3.2973340000000001E-10</v>
      </c>
      <c r="AP36" s="425">
        <v>0</v>
      </c>
      <c r="AQ36" s="362">
        <v>1.091453</v>
      </c>
      <c r="AR36" s="363">
        <v>6.5372310000000001E-3</v>
      </c>
      <c r="AS36" s="363">
        <v>-6.4994399999999996E-5</v>
      </c>
      <c r="AT36" s="363">
        <v>4.0741330000000003E-7</v>
      </c>
      <c r="AU36" s="363">
        <v>-8.9908819999999999E-10</v>
      </c>
      <c r="AV36" s="364">
        <v>0</v>
      </c>
      <c r="AW36" s="369">
        <v>4</v>
      </c>
      <c r="AX36" s="370">
        <v>5000</v>
      </c>
      <c r="AY36" s="426"/>
      <c r="AZ36" s="427">
        <v>0.875</v>
      </c>
      <c r="BA36" s="359">
        <v>250</v>
      </c>
      <c r="BB36" s="418">
        <v>410</v>
      </c>
      <c r="BC36" s="428">
        <v>3</v>
      </c>
      <c r="BD36" s="375">
        <v>67</v>
      </c>
      <c r="BE36" s="375">
        <v>1</v>
      </c>
      <c r="BF36" s="376">
        <f t="shared" si="0"/>
        <v>48.856400000000001</v>
      </c>
      <c r="BG36" s="305" t="s">
        <v>320</v>
      </c>
      <c r="BH36" s="306" t="str">
        <f t="shared" ref="BH36" si="474">CONCATENATE(E36)</f>
        <v>400-5600C</v>
      </c>
      <c r="BI36" s="326">
        <v>100</v>
      </c>
      <c r="BJ36" s="377">
        <f t="shared" si="1"/>
        <v>33.033000000000001</v>
      </c>
      <c r="BK36" s="378">
        <f t="shared" si="2"/>
        <v>0.80160900000000002</v>
      </c>
      <c r="BL36" s="379">
        <f t="shared" si="3"/>
        <v>4480</v>
      </c>
      <c r="BM36" s="378">
        <f t="shared" si="4"/>
        <v>26.585804150827681</v>
      </c>
      <c r="BN36" s="378">
        <f t="shared" si="5"/>
        <v>1.3824498252273332</v>
      </c>
      <c r="BO36" s="379">
        <f t="shared" si="6"/>
        <v>5600</v>
      </c>
      <c r="BP36" s="378">
        <f t="shared" si="7"/>
        <v>24.576913576140797</v>
      </c>
      <c r="BQ36" s="378">
        <f t="shared" si="8"/>
        <v>1.5144027499289596</v>
      </c>
      <c r="BR36" s="379">
        <f t="shared" si="9"/>
        <v>6720</v>
      </c>
      <c r="BS36" s="378">
        <f t="shared" si="10"/>
        <v>19.966401624105519</v>
      </c>
      <c r="BT36" s="380">
        <f t="shared" si="11"/>
        <v>1.5716031013059297</v>
      </c>
      <c r="BU36" s="429">
        <f t="shared" ref="BU36" si="475">I36</f>
        <v>33.033000000000001</v>
      </c>
      <c r="BV36" s="430">
        <f t="shared" ref="BV36" si="476">J36</f>
        <v>-3.4714300000000002E-3</v>
      </c>
      <c r="BW36" s="430">
        <f t="shared" ref="BW36" si="477">K36</f>
        <v>7.0092499999999998E-7</v>
      </c>
      <c r="BX36" s="430">
        <f t="shared" ref="BX36" si="478">L36</f>
        <v>-2.9970100000000001E-11</v>
      </c>
      <c r="BY36" s="430">
        <f t="shared" ref="BY36" si="479">M36</f>
        <v>-4.8332999999999999E-15</v>
      </c>
      <c r="BZ36" s="430">
        <f t="shared" ref="BZ36" si="480">N36</f>
        <v>-1.78045E-19</v>
      </c>
      <c r="CA36" s="430">
        <f t="shared" ref="CA36" si="481">O36</f>
        <v>0.80160900000000002</v>
      </c>
      <c r="CB36" s="430">
        <f t="shared" ref="CB36" si="482">P36</f>
        <v>1.13309E-5</v>
      </c>
      <c r="CC36" s="430">
        <f t="shared" ref="CC36" si="483">Q36</f>
        <v>7.1371600000000004E-8</v>
      </c>
      <c r="CD36" s="430">
        <f t="shared" ref="CD36" si="484">R36</f>
        <v>-1.6743100000000001E-11</v>
      </c>
      <c r="CE36" s="430">
        <f t="shared" ref="CE36" si="485">S36</f>
        <v>1.98885E-15</v>
      </c>
      <c r="CF36" s="430">
        <f t="shared" ref="CF36" si="486">T36</f>
        <v>-1.0975400000000001E-19</v>
      </c>
      <c r="CG36" s="382">
        <v>0</v>
      </c>
      <c r="CH36" s="382">
        <v>0</v>
      </c>
      <c r="CI36" s="382">
        <v>0</v>
      </c>
      <c r="CJ36" s="382">
        <v>0</v>
      </c>
      <c r="CK36" s="382">
        <v>0</v>
      </c>
      <c r="CL36" s="431">
        <v>0</v>
      </c>
      <c r="CM36" s="381">
        <v>8000</v>
      </c>
      <c r="CN36" s="382">
        <v>33</v>
      </c>
      <c r="CO36" s="382">
        <v>33</v>
      </c>
      <c r="CP36" s="382">
        <v>1.6</v>
      </c>
      <c r="CQ36" s="382">
        <v>65</v>
      </c>
      <c r="CR36" s="382">
        <v>1000</v>
      </c>
      <c r="CS36" s="382">
        <v>3</v>
      </c>
      <c r="CT36" s="382">
        <v>3</v>
      </c>
      <c r="CU36" s="382">
        <v>0.2</v>
      </c>
      <c r="CV36" s="382">
        <v>5</v>
      </c>
      <c r="CW36" s="382">
        <v>1</v>
      </c>
      <c r="CX36" s="382">
        <v>1</v>
      </c>
      <c r="CY36" s="382">
        <v>1</v>
      </c>
      <c r="CZ36" s="382">
        <v>1</v>
      </c>
      <c r="DA36" s="382">
        <f t="shared" si="39"/>
        <v>4480</v>
      </c>
      <c r="DB36" s="382">
        <v>4</v>
      </c>
      <c r="DC36" s="382">
        <f t="shared" si="40"/>
        <v>6720</v>
      </c>
      <c r="DD36" s="431">
        <v>4</v>
      </c>
      <c r="DE36" s="381">
        <v>8500</v>
      </c>
      <c r="DF36" s="382">
        <v>7600</v>
      </c>
      <c r="DG36" s="382">
        <v>6720</v>
      </c>
      <c r="DH36" s="382">
        <v>6320</v>
      </c>
      <c r="DI36" s="382">
        <v>5980</v>
      </c>
      <c r="DJ36" s="382">
        <v>5600</v>
      </c>
      <c r="DK36" s="382">
        <v>5160</v>
      </c>
      <c r="DL36" s="382">
        <v>4820</v>
      </c>
      <c r="DM36" s="382">
        <v>4000</v>
      </c>
      <c r="DN36" s="382">
        <v>3000</v>
      </c>
      <c r="DO36" s="382">
        <v>2000</v>
      </c>
      <c r="DP36" s="382">
        <v>1000</v>
      </c>
      <c r="DQ36" s="382">
        <v>0</v>
      </c>
      <c r="DR36" s="359"/>
      <c r="DS36" s="359"/>
      <c r="DT36" s="359"/>
      <c r="DU36" s="373"/>
    </row>
    <row r="37" spans="1:125">
      <c r="A37" s="271">
        <v>538</v>
      </c>
      <c r="B37" s="292" t="s">
        <v>375</v>
      </c>
      <c r="C37" s="384" t="s">
        <v>159</v>
      </c>
      <c r="D37" s="385" t="s">
        <v>276</v>
      </c>
      <c r="E37" s="386" t="s">
        <v>322</v>
      </c>
      <c r="F37" s="271">
        <v>500</v>
      </c>
      <c r="G37" s="272">
        <v>7600</v>
      </c>
      <c r="H37" s="272">
        <v>10000</v>
      </c>
      <c r="I37" s="432">
        <v>49.358519999999999</v>
      </c>
      <c r="J37" s="432">
        <v>-2.062927E-4</v>
      </c>
      <c r="K37" s="432">
        <v>-1.2784990000000001E-6</v>
      </c>
      <c r="L37" s="432">
        <v>1.1792989999999999E-10</v>
      </c>
      <c r="M37" s="432">
        <v>3.5272990000000001E-15</v>
      </c>
      <c r="N37" s="432">
        <v>-6.2870430000000003E-19</v>
      </c>
      <c r="O37" s="432">
        <v>2.8245</v>
      </c>
      <c r="P37" s="432">
        <v>-2.561385E-4</v>
      </c>
      <c r="Q37" s="432">
        <v>1.1078640000000001E-7</v>
      </c>
      <c r="R37" s="432">
        <v>-2.4189500000000001E-11</v>
      </c>
      <c r="S37" s="432">
        <v>2.3610659999999999E-15</v>
      </c>
      <c r="T37" s="433">
        <v>-8.51146E-20</v>
      </c>
      <c r="U37" s="387">
        <v>50.256799999999998</v>
      </c>
      <c r="V37" s="388">
        <v>-1.757864E-3</v>
      </c>
      <c r="W37" s="388">
        <v>-7.1536140000000002E-7</v>
      </c>
      <c r="X37" s="388">
        <v>7.1659409999999997E-11</v>
      </c>
      <c r="Y37" s="388">
        <v>5.7455690000000002E-15</v>
      </c>
      <c r="Z37" s="393">
        <v>-6.7414959999999997E-19</v>
      </c>
      <c r="AA37" s="390">
        <v>80</v>
      </c>
      <c r="AB37" s="391">
        <v>0</v>
      </c>
      <c r="AC37" s="391">
        <v>0</v>
      </c>
      <c r="AD37" s="434">
        <v>0</v>
      </c>
      <c r="AE37" s="387">
        <v>1.0011330000000001</v>
      </c>
      <c r="AF37" s="388">
        <v>4.0781649999999999E-5</v>
      </c>
      <c r="AG37" s="388">
        <v>-1.5275420000000001E-5</v>
      </c>
      <c r="AH37" s="388">
        <v>1.2940219999999999E-7</v>
      </c>
      <c r="AI37" s="388">
        <v>-3.552241E-10</v>
      </c>
      <c r="AJ37" s="393">
        <v>0</v>
      </c>
      <c r="AK37" s="387">
        <v>0.99595520000000004</v>
      </c>
      <c r="AL37" s="388">
        <v>-1.611424E-3</v>
      </c>
      <c r="AM37" s="388">
        <v>1.7836369999999999E-5</v>
      </c>
      <c r="AN37" s="388">
        <v>-1.138871E-7</v>
      </c>
      <c r="AO37" s="388">
        <v>2.5636090000000001E-10</v>
      </c>
      <c r="AP37" s="393">
        <v>0</v>
      </c>
      <c r="AQ37" s="387">
        <v>1.0058670000000001</v>
      </c>
      <c r="AR37" s="388">
        <v>9.4225309999999996E-3</v>
      </c>
      <c r="AS37" s="388">
        <v>-1.3354320000000001E-4</v>
      </c>
      <c r="AT37" s="388">
        <v>9.5663840000000004E-7</v>
      </c>
      <c r="AU37" s="388">
        <v>-2.3554269999999999E-9</v>
      </c>
      <c r="AV37" s="389">
        <v>0</v>
      </c>
      <c r="AW37" s="284">
        <v>5.38</v>
      </c>
      <c r="AX37" s="394">
        <v>5000</v>
      </c>
      <c r="AY37" s="395"/>
      <c r="AZ37" s="396">
        <v>0.875</v>
      </c>
      <c r="BA37" s="397">
        <v>250</v>
      </c>
      <c r="BB37" s="398">
        <v>410</v>
      </c>
      <c r="BC37" s="399">
        <v>2</v>
      </c>
      <c r="BD37" s="290">
        <v>20</v>
      </c>
      <c r="BE37" s="290">
        <v>2</v>
      </c>
      <c r="BF37" s="400">
        <f t="shared" si="0"/>
        <v>50.256799999999998</v>
      </c>
      <c r="BG37" s="271" t="s">
        <v>320</v>
      </c>
      <c r="BH37" s="272" t="str">
        <f t="shared" ref="BH37" si="487">CONCATENATE(E37)</f>
        <v>538-KOMP</v>
      </c>
      <c r="BI37" s="292">
        <v>100</v>
      </c>
      <c r="BJ37" s="293">
        <f t="shared" ref="BJ37:BJ68" si="488">BU37</f>
        <v>49.358519999999999</v>
      </c>
      <c r="BK37" s="294">
        <f t="shared" ref="BK37:BK68" si="489">CA37</f>
        <v>2.8245</v>
      </c>
      <c r="BL37" s="295">
        <f t="shared" ref="BL37:BL68" si="490">0.8*BO37</f>
        <v>6080</v>
      </c>
      <c r="BM37" s="294">
        <f t="shared" ref="BM37:BM68" si="491">BU37+BV37*BL37+BW37*BL37^2+BX37*BL37^3+BY37*BL37^4+BZ37*BL37^5</f>
        <v>26.944746816382914</v>
      </c>
      <c r="BN37" s="294">
        <f t="shared" ref="BN37:BN68" si="492">CA37+CB37*BL37+CC37*BL37^2+CD37*BL37^3+CE37*BL37^4+CF37*BL37^5</f>
        <v>2.4450885109214755</v>
      </c>
      <c r="BO37" s="295">
        <f t="shared" ref="BO37:BO68" si="493">G37</f>
        <v>7600</v>
      </c>
      <c r="BP37" s="294">
        <f t="shared" ref="BP37:BP68" si="494">BU37+BV37*BO37+BW37*BO37^2+BX37*BO37^3+BY37*BO37^4+BZ37*BO37^5</f>
        <v>21.539868960159218</v>
      </c>
      <c r="BQ37" s="294">
        <f t="shared" ref="BQ37:BQ68" si="495">CA37+CB37*BO37+CC37*BO37^2+CD37*BO37^3+CE37*BO37^4+CF37*BO37^5</f>
        <v>2.3771875742807049</v>
      </c>
      <c r="BR37" s="295">
        <f t="shared" ref="BR37:BR68" si="496">1.2*BO37</f>
        <v>9120</v>
      </c>
      <c r="BS37" s="294">
        <f t="shared" ref="BS37:BS68" si="497">BU37+BV37*BR37+BW37*BR37^2+BX37*BR37^3+BY37*BR37^4+BZ37*BR37^5</f>
        <v>15.330115786704553</v>
      </c>
      <c r="BT37" s="296">
        <f t="shared" ref="BT37:BT68" si="498">CA37+CB37*BR37+CC37*BR37^2+CD37*BR37^3+CE37*BR37^4+CF37*BR37^5</f>
        <v>2.3179114533505647</v>
      </c>
      <c r="BU37" s="401">
        <f t="shared" ref="BU37" si="499">I37</f>
        <v>49.358519999999999</v>
      </c>
      <c r="BV37" s="298">
        <f t="shared" ref="BV37" si="500">J37</f>
        <v>-2.062927E-4</v>
      </c>
      <c r="BW37" s="298">
        <f t="shared" ref="BW37" si="501">K37</f>
        <v>-1.2784990000000001E-6</v>
      </c>
      <c r="BX37" s="298">
        <f t="shared" ref="BX37" si="502">L37</f>
        <v>1.1792989999999999E-10</v>
      </c>
      <c r="BY37" s="298">
        <f t="shared" ref="BY37" si="503">M37</f>
        <v>3.5272990000000001E-15</v>
      </c>
      <c r="BZ37" s="298">
        <f t="shared" ref="BZ37" si="504">N37</f>
        <v>-6.2870430000000003E-19</v>
      </c>
      <c r="CA37" s="298">
        <f t="shared" ref="CA37" si="505">O37</f>
        <v>2.8245</v>
      </c>
      <c r="CB37" s="298">
        <f t="shared" ref="CB37" si="506">P37</f>
        <v>-2.561385E-4</v>
      </c>
      <c r="CC37" s="298">
        <f t="shared" ref="CC37" si="507">Q37</f>
        <v>1.1078640000000001E-7</v>
      </c>
      <c r="CD37" s="298">
        <f t="shared" ref="CD37" si="508">R37</f>
        <v>-2.4189500000000001E-11</v>
      </c>
      <c r="CE37" s="298">
        <f t="shared" ref="CE37" si="509">S37</f>
        <v>2.3610659999999999E-15</v>
      </c>
      <c r="CF37" s="298">
        <f t="shared" ref="CF37" si="510">T37</f>
        <v>-8.51146E-20</v>
      </c>
      <c r="CG37" s="295">
        <v>0</v>
      </c>
      <c r="CH37" s="295">
        <v>0</v>
      </c>
      <c r="CI37" s="295">
        <v>0</v>
      </c>
      <c r="CJ37" s="295">
        <v>0</v>
      </c>
      <c r="CK37" s="295">
        <v>0</v>
      </c>
      <c r="CL37" s="402">
        <v>0</v>
      </c>
      <c r="CM37" s="435">
        <v>12000</v>
      </c>
      <c r="CN37" s="436">
        <v>50</v>
      </c>
      <c r="CO37" s="436">
        <v>40</v>
      </c>
      <c r="CP37" s="436">
        <v>1.4</v>
      </c>
      <c r="CQ37" s="436">
        <v>60</v>
      </c>
      <c r="CR37" s="436">
        <v>1000</v>
      </c>
      <c r="CS37" s="436">
        <v>5</v>
      </c>
      <c r="CT37" s="436">
        <v>4</v>
      </c>
      <c r="CU37" s="436">
        <v>0.2</v>
      </c>
      <c r="CV37" s="436">
        <v>5</v>
      </c>
      <c r="CW37" s="436">
        <v>1</v>
      </c>
      <c r="CX37" s="436">
        <v>1</v>
      </c>
      <c r="CY37" s="436">
        <v>1</v>
      </c>
      <c r="CZ37" s="436">
        <v>1</v>
      </c>
      <c r="DA37" s="436">
        <f t="shared" ref="DA37:DA68" si="511">BL37</f>
        <v>6080</v>
      </c>
      <c r="DB37" s="436">
        <v>4</v>
      </c>
      <c r="DC37" s="436">
        <f t="shared" ref="DC37:DC68" si="512">BR37</f>
        <v>9120</v>
      </c>
      <c r="DD37" s="437">
        <v>4</v>
      </c>
      <c r="DE37" s="435">
        <v>11900</v>
      </c>
      <c r="DF37" s="436">
        <v>10900</v>
      </c>
      <c r="DG37" s="436">
        <v>9900</v>
      </c>
      <c r="DH37" s="436">
        <v>9120</v>
      </c>
      <c r="DI37" s="436">
        <v>8600</v>
      </c>
      <c r="DJ37" s="436">
        <v>8100</v>
      </c>
      <c r="DK37" s="436">
        <v>7600</v>
      </c>
      <c r="DL37" s="436">
        <v>7100</v>
      </c>
      <c r="DM37" s="436">
        <v>6600</v>
      </c>
      <c r="DN37" s="436">
        <v>6080</v>
      </c>
      <c r="DO37" s="436">
        <v>5000</v>
      </c>
      <c r="DP37" s="436">
        <v>4000</v>
      </c>
      <c r="DQ37" s="436">
        <v>3000</v>
      </c>
      <c r="DR37" s="436">
        <v>2000</v>
      </c>
      <c r="DS37" s="436">
        <v>0</v>
      </c>
      <c r="DT37" s="272"/>
      <c r="DU37" s="288"/>
    </row>
    <row r="38" spans="1:125">
      <c r="A38" s="305">
        <v>538</v>
      </c>
      <c r="B38" s="326" t="s">
        <v>20</v>
      </c>
      <c r="C38" s="403" t="s">
        <v>159</v>
      </c>
      <c r="D38" s="404" t="s">
        <v>181</v>
      </c>
      <c r="E38" s="405" t="s">
        <v>44</v>
      </c>
      <c r="F38" s="305">
        <v>1250</v>
      </c>
      <c r="G38" s="306">
        <v>1900</v>
      </c>
      <c r="H38" s="306">
        <v>2550</v>
      </c>
      <c r="I38" s="415">
        <v>74.588899999999995</v>
      </c>
      <c r="J38" s="415">
        <v>-4.1085519999999997E-3</v>
      </c>
      <c r="K38" s="415">
        <v>1.3831809999999999E-5</v>
      </c>
      <c r="L38" s="415">
        <v>-2.4716290000000001E-8</v>
      </c>
      <c r="M38" s="415">
        <v>1.236365E-11</v>
      </c>
      <c r="N38" s="415">
        <v>-2.1140280000000001E-15</v>
      </c>
      <c r="O38" s="415">
        <v>0.94923440000000003</v>
      </c>
      <c r="P38" s="415">
        <v>9.7754939999999998E-5</v>
      </c>
      <c r="Q38" s="415">
        <v>-9.5366440000000003E-8</v>
      </c>
      <c r="R38" s="415">
        <v>1.5966159999999999E-10</v>
      </c>
      <c r="S38" s="415">
        <v>-6.5539080000000006E-14</v>
      </c>
      <c r="T38" s="416">
        <v>7.8173360000000001E-18</v>
      </c>
      <c r="U38" s="338">
        <v>16.588640000000002</v>
      </c>
      <c r="V38" s="339">
        <v>-1.6547249999999999E-3</v>
      </c>
      <c r="W38" s="339">
        <v>1.0529619999999999E-6</v>
      </c>
      <c r="X38" s="339">
        <v>-7.2286009999999995E-10</v>
      </c>
      <c r="Y38" s="339">
        <v>1.068398E-13</v>
      </c>
      <c r="Z38" s="407">
        <v>-1.177E-17</v>
      </c>
      <c r="AA38" s="406">
        <v>30</v>
      </c>
      <c r="AB38" s="350">
        <v>0</v>
      </c>
      <c r="AC38" s="350">
        <v>0</v>
      </c>
      <c r="AD38" s="438">
        <v>0</v>
      </c>
      <c r="AE38" s="338">
        <v>0.99751579999999995</v>
      </c>
      <c r="AF38" s="339">
        <v>7.9789099999999998E-5</v>
      </c>
      <c r="AG38" s="339">
        <v>-3.4491740000000003E-5</v>
      </c>
      <c r="AH38" s="339">
        <v>2.806238E-7</v>
      </c>
      <c r="AI38" s="339">
        <v>-6.6769080000000005E-10</v>
      </c>
      <c r="AJ38" s="407">
        <v>0</v>
      </c>
      <c r="AK38" s="338">
        <v>0.97521500000000005</v>
      </c>
      <c r="AL38" s="339">
        <v>-1.712086E-3</v>
      </c>
      <c r="AM38" s="339">
        <v>1.9609209999999999E-5</v>
      </c>
      <c r="AN38" s="339">
        <v>-1.4754019999999999E-7</v>
      </c>
      <c r="AO38" s="339">
        <v>3.5579249999999999E-10</v>
      </c>
      <c r="AP38" s="407">
        <v>0</v>
      </c>
      <c r="AQ38" s="338">
        <v>1.081242</v>
      </c>
      <c r="AR38" s="339">
        <v>5.7807170000000003E-3</v>
      </c>
      <c r="AS38" s="339">
        <v>-2.041747E-5</v>
      </c>
      <c r="AT38" s="339">
        <v>-4.3419110000000002E-8</v>
      </c>
      <c r="AU38" s="339">
        <v>3.274703E-10</v>
      </c>
      <c r="AV38" s="340">
        <v>0</v>
      </c>
      <c r="AW38" s="318">
        <v>5.38</v>
      </c>
      <c r="AX38" s="319">
        <v>5000</v>
      </c>
      <c r="AY38" s="408"/>
      <c r="AZ38" s="409">
        <v>0.875</v>
      </c>
      <c r="BA38" s="306">
        <v>250</v>
      </c>
      <c r="BB38" s="326">
        <v>410</v>
      </c>
      <c r="BC38" s="410">
        <v>15</v>
      </c>
      <c r="BD38" s="324">
        <v>227</v>
      </c>
      <c r="BE38" s="324">
        <v>1</v>
      </c>
      <c r="BF38" s="325">
        <f t="shared" si="0"/>
        <v>16.588640000000002</v>
      </c>
      <c r="BG38" s="305" t="s">
        <v>320</v>
      </c>
      <c r="BH38" s="306" t="str">
        <f t="shared" ref="BH38" si="513">CONCATENATE(E38)</f>
        <v>538-1900</v>
      </c>
      <c r="BI38" s="326">
        <v>100</v>
      </c>
      <c r="BJ38" s="327">
        <f t="shared" si="488"/>
        <v>74.588899999999995</v>
      </c>
      <c r="BK38" s="328">
        <f t="shared" si="489"/>
        <v>0.94923440000000003</v>
      </c>
      <c r="BL38" s="329">
        <f t="shared" si="490"/>
        <v>1520</v>
      </c>
      <c r="BM38" s="328">
        <f t="shared" si="491"/>
        <v>62.346023353425508</v>
      </c>
      <c r="BN38" s="328">
        <f t="shared" si="492"/>
        <v>1.1517713306650057</v>
      </c>
      <c r="BO38" s="329">
        <f t="shared" si="493"/>
        <v>1900</v>
      </c>
      <c r="BP38" s="328">
        <f t="shared" si="494"/>
        <v>55.965349187279969</v>
      </c>
      <c r="BQ38" s="328">
        <f t="shared" si="495"/>
        <v>1.22526798605464</v>
      </c>
      <c r="BR38" s="329">
        <f t="shared" si="496"/>
        <v>2280</v>
      </c>
      <c r="BS38" s="328">
        <f t="shared" si="497"/>
        <v>48.033739003202982</v>
      </c>
      <c r="BT38" s="330">
        <f t="shared" si="498"/>
        <v>1.2792935322558101</v>
      </c>
      <c r="BU38" s="411">
        <f t="shared" ref="BU38" si="514">I38</f>
        <v>74.588899999999995</v>
      </c>
      <c r="BV38" s="332">
        <f t="shared" ref="BV38" si="515">J38</f>
        <v>-4.1085519999999997E-3</v>
      </c>
      <c r="BW38" s="332">
        <f t="shared" ref="BW38" si="516">K38</f>
        <v>1.3831809999999999E-5</v>
      </c>
      <c r="BX38" s="332">
        <f t="shared" ref="BX38" si="517">L38</f>
        <v>-2.4716290000000001E-8</v>
      </c>
      <c r="BY38" s="332">
        <f t="shared" ref="BY38" si="518">M38</f>
        <v>1.236365E-11</v>
      </c>
      <c r="BZ38" s="332">
        <f t="shared" ref="BZ38" si="519">N38</f>
        <v>-2.1140280000000001E-15</v>
      </c>
      <c r="CA38" s="332">
        <f t="shared" ref="CA38" si="520">O38</f>
        <v>0.94923440000000003</v>
      </c>
      <c r="CB38" s="332">
        <f t="shared" ref="CB38" si="521">P38</f>
        <v>9.7754939999999998E-5</v>
      </c>
      <c r="CC38" s="332">
        <f t="shared" ref="CC38" si="522">Q38</f>
        <v>-9.5366440000000003E-8</v>
      </c>
      <c r="CD38" s="332">
        <f t="shared" ref="CD38" si="523">R38</f>
        <v>1.5966159999999999E-10</v>
      </c>
      <c r="CE38" s="332">
        <f t="shared" ref="CE38" si="524">S38</f>
        <v>-6.5539080000000006E-14</v>
      </c>
      <c r="CF38" s="332">
        <f t="shared" ref="CF38" si="525">T38</f>
        <v>7.8173360000000001E-18</v>
      </c>
      <c r="CG38" s="329">
        <v>0</v>
      </c>
      <c r="CH38" s="329">
        <v>0</v>
      </c>
      <c r="CI38" s="329">
        <v>0</v>
      </c>
      <c r="CJ38" s="329">
        <v>0</v>
      </c>
      <c r="CK38" s="329">
        <v>0</v>
      </c>
      <c r="CL38" s="412">
        <v>0</v>
      </c>
      <c r="CM38" s="334">
        <v>2800</v>
      </c>
      <c r="CN38" s="329">
        <v>76</v>
      </c>
      <c r="CO38" s="329">
        <v>70</v>
      </c>
      <c r="CP38" s="329">
        <v>1.2</v>
      </c>
      <c r="CQ38" s="329">
        <v>65</v>
      </c>
      <c r="CR38" s="329">
        <v>400</v>
      </c>
      <c r="CS38" s="329">
        <v>4</v>
      </c>
      <c r="CT38" s="329">
        <v>4</v>
      </c>
      <c r="CU38" s="329">
        <v>0.2</v>
      </c>
      <c r="CV38" s="329">
        <v>5</v>
      </c>
      <c r="CW38" s="329">
        <v>1</v>
      </c>
      <c r="CX38" s="329">
        <v>1</v>
      </c>
      <c r="CY38" s="329">
        <v>1</v>
      </c>
      <c r="CZ38" s="329">
        <v>1</v>
      </c>
      <c r="DA38" s="329">
        <f t="shared" si="511"/>
        <v>1520</v>
      </c>
      <c r="DB38" s="329">
        <v>4</v>
      </c>
      <c r="DC38" s="329">
        <f t="shared" si="512"/>
        <v>2280</v>
      </c>
      <c r="DD38" s="412">
        <v>4</v>
      </c>
      <c r="DE38" s="334">
        <v>3000</v>
      </c>
      <c r="DF38" s="329">
        <v>2700</v>
      </c>
      <c r="DG38" s="329">
        <v>2400</v>
      </c>
      <c r="DH38" s="329">
        <v>2280</v>
      </c>
      <c r="DI38" s="329">
        <v>2090</v>
      </c>
      <c r="DJ38" s="329">
        <v>1900</v>
      </c>
      <c r="DK38" s="329">
        <v>1710</v>
      </c>
      <c r="DL38" s="329">
        <v>1520</v>
      </c>
      <c r="DM38" s="329">
        <v>1200</v>
      </c>
      <c r="DN38" s="329">
        <v>900</v>
      </c>
      <c r="DO38" s="329">
        <v>600</v>
      </c>
      <c r="DP38" s="329">
        <v>300</v>
      </c>
      <c r="DQ38" s="329">
        <v>0</v>
      </c>
      <c r="DR38" s="306"/>
      <c r="DS38" s="306"/>
      <c r="DT38" s="306"/>
      <c r="DU38" s="322"/>
    </row>
    <row r="39" spans="1:125">
      <c r="A39" s="305">
        <v>538</v>
      </c>
      <c r="B39" s="326" t="s">
        <v>20</v>
      </c>
      <c r="C39" s="403" t="s">
        <v>159</v>
      </c>
      <c r="D39" s="404" t="s">
        <v>181</v>
      </c>
      <c r="E39" s="405" t="s">
        <v>227</v>
      </c>
      <c r="F39" s="305">
        <f>F38</f>
        <v>1250</v>
      </c>
      <c r="G39" s="306">
        <f>G38</f>
        <v>1900</v>
      </c>
      <c r="H39" s="306">
        <f>H38</f>
        <v>2550</v>
      </c>
      <c r="I39" s="415">
        <v>74.588899999999995</v>
      </c>
      <c r="J39" s="415">
        <v>-4.1085519999999997E-3</v>
      </c>
      <c r="K39" s="415">
        <v>1.3831809999999999E-5</v>
      </c>
      <c r="L39" s="415">
        <v>-2.4716290000000001E-8</v>
      </c>
      <c r="M39" s="415">
        <v>1.236365E-11</v>
      </c>
      <c r="N39" s="415">
        <v>-2.1140280000000001E-15</v>
      </c>
      <c r="O39" s="415">
        <v>0.94923440000000003</v>
      </c>
      <c r="P39" s="415">
        <v>9.7754939999999998E-5</v>
      </c>
      <c r="Q39" s="415">
        <v>-9.5366440000000003E-8</v>
      </c>
      <c r="R39" s="415">
        <v>1.5966159999999999E-10</v>
      </c>
      <c r="S39" s="415">
        <v>-6.5539080000000006E-14</v>
      </c>
      <c r="T39" s="416">
        <v>7.8173360000000001E-18</v>
      </c>
      <c r="U39" s="338">
        <v>73.95702</v>
      </c>
      <c r="V39" s="339">
        <v>-1.427462E-2</v>
      </c>
      <c r="W39" s="339">
        <v>-1.4891519999999999E-5</v>
      </c>
      <c r="X39" s="339">
        <v>9.1592289999999997E-9</v>
      </c>
      <c r="Y39" s="339">
        <v>-2.1810720000000001E-12</v>
      </c>
      <c r="Z39" s="407">
        <v>1.3142549999999999E-16</v>
      </c>
      <c r="AA39" s="406">
        <v>30</v>
      </c>
      <c r="AB39" s="350">
        <v>0</v>
      </c>
      <c r="AC39" s="350">
        <v>0</v>
      </c>
      <c r="AD39" s="438">
        <v>0</v>
      </c>
      <c r="AE39" s="338">
        <v>0.99751579999999995</v>
      </c>
      <c r="AF39" s="339">
        <v>7.9789099999999998E-5</v>
      </c>
      <c r="AG39" s="339">
        <v>-3.4491740000000003E-5</v>
      </c>
      <c r="AH39" s="339">
        <v>2.806238E-7</v>
      </c>
      <c r="AI39" s="339">
        <v>-6.6769080000000005E-10</v>
      </c>
      <c r="AJ39" s="407">
        <v>0</v>
      </c>
      <c r="AK39" s="338">
        <v>0.97521500000000005</v>
      </c>
      <c r="AL39" s="339">
        <v>-1.712086E-3</v>
      </c>
      <c r="AM39" s="339">
        <v>1.9609209999999999E-5</v>
      </c>
      <c r="AN39" s="339">
        <v>-1.4754019999999999E-7</v>
      </c>
      <c r="AO39" s="339">
        <v>3.5579249999999999E-10</v>
      </c>
      <c r="AP39" s="407">
        <v>0</v>
      </c>
      <c r="AQ39" s="338">
        <v>1.081242</v>
      </c>
      <c r="AR39" s="339">
        <v>5.7807170000000003E-3</v>
      </c>
      <c r="AS39" s="339">
        <v>-2.041747E-5</v>
      </c>
      <c r="AT39" s="339">
        <v>-4.3419110000000002E-8</v>
      </c>
      <c r="AU39" s="339">
        <v>3.274703E-10</v>
      </c>
      <c r="AV39" s="340">
        <v>0</v>
      </c>
      <c r="AW39" s="318">
        <v>5.38</v>
      </c>
      <c r="AX39" s="319">
        <v>5000</v>
      </c>
      <c r="AY39" s="408"/>
      <c r="AZ39" s="409">
        <v>0.875</v>
      </c>
      <c r="BA39" s="306">
        <v>250</v>
      </c>
      <c r="BB39" s="326">
        <v>410</v>
      </c>
      <c r="BC39" s="410">
        <v>14</v>
      </c>
      <c r="BD39" s="324">
        <v>226</v>
      </c>
      <c r="BE39" s="324">
        <v>1</v>
      </c>
      <c r="BF39" s="325">
        <f t="shared" si="0"/>
        <v>73.95702</v>
      </c>
      <c r="BG39" s="305" t="s">
        <v>320</v>
      </c>
      <c r="BH39" s="306" t="str">
        <f t="shared" ref="BH39" si="526">CONCATENATE(E39)</f>
        <v>538-1900C</v>
      </c>
      <c r="BI39" s="326">
        <v>100</v>
      </c>
      <c r="BJ39" s="327">
        <f t="shared" si="488"/>
        <v>74.588899999999995</v>
      </c>
      <c r="BK39" s="328">
        <f t="shared" si="489"/>
        <v>0.94923440000000003</v>
      </c>
      <c r="BL39" s="329">
        <f t="shared" si="490"/>
        <v>1520</v>
      </c>
      <c r="BM39" s="328">
        <f t="shared" si="491"/>
        <v>62.346023353425508</v>
      </c>
      <c r="BN39" s="328">
        <f t="shared" si="492"/>
        <v>1.1517713306650057</v>
      </c>
      <c r="BO39" s="329">
        <f t="shared" si="493"/>
        <v>1900</v>
      </c>
      <c r="BP39" s="328">
        <f t="shared" si="494"/>
        <v>55.965349187279969</v>
      </c>
      <c r="BQ39" s="328">
        <f t="shared" si="495"/>
        <v>1.22526798605464</v>
      </c>
      <c r="BR39" s="329">
        <f t="shared" si="496"/>
        <v>2280</v>
      </c>
      <c r="BS39" s="328">
        <f t="shared" si="497"/>
        <v>48.033739003202982</v>
      </c>
      <c r="BT39" s="330">
        <f t="shared" si="498"/>
        <v>1.2792935322558101</v>
      </c>
      <c r="BU39" s="411">
        <f t="shared" ref="BU39" si="527">I39</f>
        <v>74.588899999999995</v>
      </c>
      <c r="BV39" s="332">
        <f t="shared" ref="BV39" si="528">J39</f>
        <v>-4.1085519999999997E-3</v>
      </c>
      <c r="BW39" s="332">
        <f t="shared" ref="BW39" si="529">K39</f>
        <v>1.3831809999999999E-5</v>
      </c>
      <c r="BX39" s="332">
        <f t="shared" ref="BX39" si="530">L39</f>
        <v>-2.4716290000000001E-8</v>
      </c>
      <c r="BY39" s="332">
        <f t="shared" ref="BY39" si="531">M39</f>
        <v>1.236365E-11</v>
      </c>
      <c r="BZ39" s="332">
        <f t="shared" ref="BZ39" si="532">N39</f>
        <v>-2.1140280000000001E-15</v>
      </c>
      <c r="CA39" s="332">
        <f t="shared" ref="CA39" si="533">O39</f>
        <v>0.94923440000000003</v>
      </c>
      <c r="CB39" s="332">
        <f t="shared" ref="CB39" si="534">P39</f>
        <v>9.7754939999999998E-5</v>
      </c>
      <c r="CC39" s="332">
        <f t="shared" ref="CC39" si="535">Q39</f>
        <v>-9.5366440000000003E-8</v>
      </c>
      <c r="CD39" s="332">
        <f t="shared" ref="CD39" si="536">R39</f>
        <v>1.5966159999999999E-10</v>
      </c>
      <c r="CE39" s="332">
        <f t="shared" ref="CE39" si="537">S39</f>
        <v>-6.5539080000000006E-14</v>
      </c>
      <c r="CF39" s="332">
        <f t="shared" ref="CF39" si="538">T39</f>
        <v>7.8173360000000001E-18</v>
      </c>
      <c r="CG39" s="329">
        <v>0</v>
      </c>
      <c r="CH39" s="329">
        <v>0</v>
      </c>
      <c r="CI39" s="329">
        <v>0</v>
      </c>
      <c r="CJ39" s="329">
        <v>0</v>
      </c>
      <c r="CK39" s="329">
        <v>0</v>
      </c>
      <c r="CL39" s="412">
        <v>0</v>
      </c>
      <c r="CM39" s="334">
        <v>2800</v>
      </c>
      <c r="CN39" s="329">
        <v>76</v>
      </c>
      <c r="CO39" s="329">
        <v>70</v>
      </c>
      <c r="CP39" s="329">
        <v>1.2</v>
      </c>
      <c r="CQ39" s="329">
        <v>65</v>
      </c>
      <c r="CR39" s="329">
        <v>400</v>
      </c>
      <c r="CS39" s="329">
        <v>4</v>
      </c>
      <c r="CT39" s="329">
        <v>4</v>
      </c>
      <c r="CU39" s="329">
        <v>0.2</v>
      </c>
      <c r="CV39" s="329">
        <v>5</v>
      </c>
      <c r="CW39" s="329">
        <v>1</v>
      </c>
      <c r="CX39" s="329">
        <v>1</v>
      </c>
      <c r="CY39" s="329">
        <v>1</v>
      </c>
      <c r="CZ39" s="329">
        <v>1</v>
      </c>
      <c r="DA39" s="329">
        <f t="shared" si="511"/>
        <v>1520</v>
      </c>
      <c r="DB39" s="329">
        <v>4</v>
      </c>
      <c r="DC39" s="329">
        <f t="shared" si="512"/>
        <v>2280</v>
      </c>
      <c r="DD39" s="412">
        <v>4</v>
      </c>
      <c r="DE39" s="334">
        <v>3000</v>
      </c>
      <c r="DF39" s="329">
        <v>2700</v>
      </c>
      <c r="DG39" s="329">
        <v>2400</v>
      </c>
      <c r="DH39" s="329">
        <v>2280</v>
      </c>
      <c r="DI39" s="329">
        <v>2090</v>
      </c>
      <c r="DJ39" s="329">
        <v>1900</v>
      </c>
      <c r="DK39" s="329">
        <v>1710</v>
      </c>
      <c r="DL39" s="329">
        <v>1520</v>
      </c>
      <c r="DM39" s="329">
        <v>1200</v>
      </c>
      <c r="DN39" s="329">
        <v>900</v>
      </c>
      <c r="DO39" s="329">
        <v>600</v>
      </c>
      <c r="DP39" s="329">
        <v>300</v>
      </c>
      <c r="DQ39" s="329">
        <v>0</v>
      </c>
      <c r="DR39" s="306"/>
      <c r="DS39" s="306"/>
      <c r="DT39" s="306"/>
      <c r="DU39" s="322"/>
    </row>
    <row r="40" spans="1:125">
      <c r="A40" s="305">
        <v>538</v>
      </c>
      <c r="B40" s="326" t="s">
        <v>21</v>
      </c>
      <c r="C40" s="403" t="s">
        <v>182</v>
      </c>
      <c r="D40" s="404" t="s">
        <v>183</v>
      </c>
      <c r="E40" s="405" t="s">
        <v>43</v>
      </c>
      <c r="F40" s="305">
        <v>1650</v>
      </c>
      <c r="G40" s="306">
        <v>2400</v>
      </c>
      <c r="H40" s="306">
        <v>2880</v>
      </c>
      <c r="I40" s="415">
        <v>60.526389999999999</v>
      </c>
      <c r="J40" s="415">
        <v>1.4794739999999999E-6</v>
      </c>
      <c r="K40" s="415">
        <v>-1.3097490000000001E-5</v>
      </c>
      <c r="L40" s="415">
        <v>1.4273210000000001E-8</v>
      </c>
      <c r="M40" s="415">
        <v>-6.0664959999999998E-12</v>
      </c>
      <c r="N40" s="415">
        <v>7.6318100000000003E-16</v>
      </c>
      <c r="O40" s="415">
        <v>0.73328839999999995</v>
      </c>
      <c r="P40" s="415">
        <v>1.7731689999999999E-4</v>
      </c>
      <c r="Q40" s="415">
        <v>-2.1964149999999999E-7</v>
      </c>
      <c r="R40" s="415">
        <v>4.2325700000000002E-10</v>
      </c>
      <c r="S40" s="415">
        <v>-2.0824E-13</v>
      </c>
      <c r="T40" s="416">
        <v>2.9126520000000002E-17</v>
      </c>
      <c r="U40" s="338">
        <v>14.05566</v>
      </c>
      <c r="V40" s="339">
        <v>-2.4509E-4</v>
      </c>
      <c r="W40" s="339">
        <v>-4.944052E-7</v>
      </c>
      <c r="X40" s="339">
        <v>2.300929E-10</v>
      </c>
      <c r="Y40" s="339">
        <v>-6.353958E-14</v>
      </c>
      <c r="Z40" s="407">
        <v>4.8467600000000002E-27</v>
      </c>
      <c r="AA40" s="406">
        <v>33</v>
      </c>
      <c r="AB40" s="350">
        <v>0</v>
      </c>
      <c r="AC40" s="350">
        <v>0</v>
      </c>
      <c r="AD40" s="438">
        <v>0</v>
      </c>
      <c r="AE40" s="439">
        <v>0.99580349999999995</v>
      </c>
      <c r="AF40" s="343">
        <v>3.205374E-4</v>
      </c>
      <c r="AG40" s="343">
        <v>-3.2470140000000002E-5</v>
      </c>
      <c r="AH40" s="343">
        <v>2.5781040000000003E-7</v>
      </c>
      <c r="AI40" s="343">
        <v>-6.105551E-10</v>
      </c>
      <c r="AJ40" s="440">
        <v>0</v>
      </c>
      <c r="AK40" s="439">
        <v>0.97613079999999997</v>
      </c>
      <c r="AL40" s="343">
        <v>-1.6442480000000001E-3</v>
      </c>
      <c r="AM40" s="343">
        <v>1.9084370000000001E-5</v>
      </c>
      <c r="AN40" s="343">
        <v>-1.262041E-7</v>
      </c>
      <c r="AO40" s="343">
        <v>2.5854920000000001E-10</v>
      </c>
      <c r="AP40" s="440">
        <v>0</v>
      </c>
      <c r="AQ40" s="439">
        <v>1.0617000000000001</v>
      </c>
      <c r="AR40" s="343">
        <v>3.0285149999999999E-3</v>
      </c>
      <c r="AS40" s="343">
        <v>3.1172330000000002E-5</v>
      </c>
      <c r="AT40" s="343">
        <v>-3.5960740000000002E-7</v>
      </c>
      <c r="AU40" s="343">
        <v>9.0062810000000004E-10</v>
      </c>
      <c r="AV40" s="344">
        <v>0</v>
      </c>
      <c r="AW40" s="318">
        <v>5.38</v>
      </c>
      <c r="AX40" s="319">
        <v>5000</v>
      </c>
      <c r="AY40" s="408"/>
      <c r="AZ40" s="409">
        <v>0.875</v>
      </c>
      <c r="BA40" s="306">
        <v>250</v>
      </c>
      <c r="BB40" s="326">
        <v>410</v>
      </c>
      <c r="BC40" s="410">
        <v>14</v>
      </c>
      <c r="BD40" s="324">
        <v>206</v>
      </c>
      <c r="BE40" s="324">
        <v>1</v>
      </c>
      <c r="BF40" s="325">
        <f t="shared" si="0"/>
        <v>14.05566</v>
      </c>
      <c r="BG40" s="305" t="s">
        <v>320</v>
      </c>
      <c r="BH40" s="306" t="str">
        <f t="shared" ref="BH40" si="539">CONCATENATE(E40)</f>
        <v>538-2400</v>
      </c>
      <c r="BI40" s="326">
        <v>100</v>
      </c>
      <c r="BJ40" s="327">
        <f t="shared" si="488"/>
        <v>60.526389999999999</v>
      </c>
      <c r="BK40" s="328">
        <f t="shared" si="489"/>
        <v>0.73328839999999995</v>
      </c>
      <c r="BL40" s="329">
        <f t="shared" si="490"/>
        <v>1920</v>
      </c>
      <c r="BM40" s="328">
        <f t="shared" si="491"/>
        <v>50.742767516165934</v>
      </c>
      <c r="BN40" s="328">
        <f t="shared" si="492"/>
        <v>1.1898962350368114</v>
      </c>
      <c r="BO40" s="329">
        <f t="shared" si="493"/>
        <v>2400</v>
      </c>
      <c r="BP40" s="328">
        <f t="shared" si="494"/>
        <v>41.898709157440045</v>
      </c>
      <c r="BQ40" s="328">
        <f t="shared" si="495"/>
        <v>1.1551505358848</v>
      </c>
      <c r="BR40" s="329">
        <f t="shared" si="496"/>
        <v>2880</v>
      </c>
      <c r="BS40" s="328">
        <f t="shared" si="497"/>
        <v>26.70758414776239</v>
      </c>
      <c r="BT40" s="330">
        <f t="shared" si="498"/>
        <v>0.97757302523398693</v>
      </c>
      <c r="BU40" s="411">
        <f t="shared" ref="BU40" si="540">I40</f>
        <v>60.526389999999999</v>
      </c>
      <c r="BV40" s="332">
        <f t="shared" ref="BV40" si="541">J40</f>
        <v>1.4794739999999999E-6</v>
      </c>
      <c r="BW40" s="332">
        <f t="shared" ref="BW40" si="542">K40</f>
        <v>-1.3097490000000001E-5</v>
      </c>
      <c r="BX40" s="332">
        <f t="shared" ref="BX40" si="543">L40</f>
        <v>1.4273210000000001E-8</v>
      </c>
      <c r="BY40" s="332">
        <f t="shared" ref="BY40" si="544">M40</f>
        <v>-6.0664959999999998E-12</v>
      </c>
      <c r="BZ40" s="332">
        <f t="shared" ref="BZ40" si="545">N40</f>
        <v>7.6318100000000003E-16</v>
      </c>
      <c r="CA40" s="332">
        <f t="shared" ref="CA40" si="546">O40</f>
        <v>0.73328839999999995</v>
      </c>
      <c r="CB40" s="332">
        <f t="shared" ref="CB40" si="547">P40</f>
        <v>1.7731689999999999E-4</v>
      </c>
      <c r="CC40" s="332">
        <f t="shared" ref="CC40" si="548">Q40</f>
        <v>-2.1964149999999999E-7</v>
      </c>
      <c r="CD40" s="332">
        <f t="shared" ref="CD40" si="549">R40</f>
        <v>4.2325700000000002E-10</v>
      </c>
      <c r="CE40" s="332">
        <f t="shared" ref="CE40" si="550">S40</f>
        <v>-2.0824E-13</v>
      </c>
      <c r="CF40" s="332">
        <f t="shared" ref="CF40" si="551">T40</f>
        <v>2.9126520000000002E-17</v>
      </c>
      <c r="CG40" s="329">
        <v>0</v>
      </c>
      <c r="CH40" s="329">
        <v>0</v>
      </c>
      <c r="CI40" s="329">
        <v>0</v>
      </c>
      <c r="CJ40" s="329">
        <v>0</v>
      </c>
      <c r="CK40" s="329">
        <v>0</v>
      </c>
      <c r="CL40" s="412">
        <v>0</v>
      </c>
      <c r="CM40" s="334">
        <v>3300</v>
      </c>
      <c r="CN40" s="329">
        <v>60</v>
      </c>
      <c r="CO40" s="329">
        <v>50</v>
      </c>
      <c r="CP40" s="329">
        <v>1.6</v>
      </c>
      <c r="CQ40" s="329">
        <v>60</v>
      </c>
      <c r="CR40" s="329">
        <v>300</v>
      </c>
      <c r="CS40" s="329">
        <v>4</v>
      </c>
      <c r="CT40" s="329">
        <v>5</v>
      </c>
      <c r="CU40" s="329">
        <v>0.2</v>
      </c>
      <c r="CV40" s="329">
        <v>5</v>
      </c>
      <c r="CW40" s="329">
        <v>1</v>
      </c>
      <c r="CX40" s="329">
        <v>1</v>
      </c>
      <c r="CY40" s="329">
        <v>1</v>
      </c>
      <c r="CZ40" s="329">
        <v>1</v>
      </c>
      <c r="DA40" s="329">
        <f t="shared" si="511"/>
        <v>1920</v>
      </c>
      <c r="DB40" s="329">
        <v>4</v>
      </c>
      <c r="DC40" s="329">
        <f t="shared" si="512"/>
        <v>2880</v>
      </c>
      <c r="DD40" s="412">
        <v>4</v>
      </c>
      <c r="DE40" s="334">
        <v>3500</v>
      </c>
      <c r="DF40" s="329">
        <v>3200</v>
      </c>
      <c r="DG40" s="329">
        <v>2880</v>
      </c>
      <c r="DH40" s="329">
        <v>2640</v>
      </c>
      <c r="DI40" s="329">
        <v>2400</v>
      </c>
      <c r="DJ40" s="329">
        <v>2160</v>
      </c>
      <c r="DK40" s="329">
        <v>1920</v>
      </c>
      <c r="DL40" s="329">
        <v>1600</v>
      </c>
      <c r="DM40" s="329">
        <v>1200</v>
      </c>
      <c r="DN40" s="329">
        <v>800</v>
      </c>
      <c r="DO40" s="329">
        <v>400</v>
      </c>
      <c r="DP40" s="329">
        <v>0</v>
      </c>
      <c r="DQ40" s="306"/>
      <c r="DR40" s="306"/>
      <c r="DS40" s="306"/>
      <c r="DT40" s="306"/>
      <c r="DU40" s="322"/>
    </row>
    <row r="41" spans="1:125">
      <c r="A41" s="305">
        <v>538</v>
      </c>
      <c r="B41" s="326" t="s">
        <v>21</v>
      </c>
      <c r="C41" s="403" t="s">
        <v>182</v>
      </c>
      <c r="D41" s="404" t="s">
        <v>183</v>
      </c>
      <c r="E41" s="405" t="s">
        <v>228</v>
      </c>
      <c r="F41" s="305">
        <f>F40</f>
        <v>1650</v>
      </c>
      <c r="G41" s="306">
        <f>G40</f>
        <v>2400</v>
      </c>
      <c r="H41" s="306">
        <f>H40</f>
        <v>2880</v>
      </c>
      <c r="I41" s="415">
        <v>60.526389999999999</v>
      </c>
      <c r="J41" s="415">
        <v>1.4794739999999999E-6</v>
      </c>
      <c r="K41" s="415">
        <v>-1.3097490000000001E-5</v>
      </c>
      <c r="L41" s="415">
        <v>1.4273210000000001E-8</v>
      </c>
      <c r="M41" s="415">
        <v>-6.0664959999999998E-12</v>
      </c>
      <c r="N41" s="415">
        <v>7.6318100000000003E-16</v>
      </c>
      <c r="O41" s="415">
        <v>0.73328839999999995</v>
      </c>
      <c r="P41" s="415">
        <v>1.7731689999999999E-4</v>
      </c>
      <c r="Q41" s="415">
        <v>-2.1964149999999999E-7</v>
      </c>
      <c r="R41" s="415">
        <v>4.2325700000000002E-10</v>
      </c>
      <c r="S41" s="415">
        <v>-2.0824E-13</v>
      </c>
      <c r="T41" s="416">
        <v>2.9126520000000002E-17</v>
      </c>
      <c r="U41" s="338">
        <v>43.966050000000003</v>
      </c>
      <c r="V41" s="339">
        <v>-3.6682920000000001E-3</v>
      </c>
      <c r="W41" s="339">
        <v>-6.1861260000000002E-6</v>
      </c>
      <c r="X41" s="339">
        <v>4.8943000000000004E-9</v>
      </c>
      <c r="Y41" s="339">
        <v>-1.5435340000000001E-12</v>
      </c>
      <c r="Z41" s="407">
        <v>1.417591E-16</v>
      </c>
      <c r="AA41" s="406">
        <v>33</v>
      </c>
      <c r="AB41" s="350">
        <v>0</v>
      </c>
      <c r="AC41" s="350">
        <v>0</v>
      </c>
      <c r="AD41" s="438">
        <v>0</v>
      </c>
      <c r="AE41" s="439">
        <v>0.99580349999999995</v>
      </c>
      <c r="AF41" s="343">
        <v>3.205374E-4</v>
      </c>
      <c r="AG41" s="343">
        <v>-3.2470140000000002E-5</v>
      </c>
      <c r="AH41" s="343">
        <v>2.5781040000000003E-7</v>
      </c>
      <c r="AI41" s="343">
        <v>-6.105551E-10</v>
      </c>
      <c r="AJ41" s="440">
        <v>0</v>
      </c>
      <c r="AK41" s="439">
        <v>0.97613079999999997</v>
      </c>
      <c r="AL41" s="343">
        <v>-1.6442480000000001E-3</v>
      </c>
      <c r="AM41" s="343">
        <v>1.9084370000000001E-5</v>
      </c>
      <c r="AN41" s="343">
        <v>-1.262041E-7</v>
      </c>
      <c r="AO41" s="343">
        <v>2.5854920000000001E-10</v>
      </c>
      <c r="AP41" s="440">
        <v>0</v>
      </c>
      <c r="AQ41" s="439">
        <v>1.0617000000000001</v>
      </c>
      <c r="AR41" s="343">
        <v>3.0285149999999999E-3</v>
      </c>
      <c r="AS41" s="343">
        <v>3.1172330000000002E-5</v>
      </c>
      <c r="AT41" s="343">
        <v>-3.5960740000000002E-7</v>
      </c>
      <c r="AU41" s="343">
        <v>9.0062810000000004E-10</v>
      </c>
      <c r="AV41" s="344">
        <v>0</v>
      </c>
      <c r="AW41" s="318">
        <v>5.38</v>
      </c>
      <c r="AX41" s="319">
        <v>5000</v>
      </c>
      <c r="AY41" s="408"/>
      <c r="AZ41" s="409">
        <v>0.875</v>
      </c>
      <c r="BA41" s="306">
        <v>250</v>
      </c>
      <c r="BB41" s="326">
        <v>410</v>
      </c>
      <c r="BC41" s="410">
        <v>13</v>
      </c>
      <c r="BD41" s="324">
        <v>205</v>
      </c>
      <c r="BE41" s="324">
        <v>1</v>
      </c>
      <c r="BF41" s="325">
        <f t="shared" si="0"/>
        <v>43.966050000000003</v>
      </c>
      <c r="BG41" s="305" t="s">
        <v>320</v>
      </c>
      <c r="BH41" s="306" t="str">
        <f t="shared" ref="BH41" si="552">CONCATENATE(E41)</f>
        <v>538-2400C</v>
      </c>
      <c r="BI41" s="326">
        <v>100</v>
      </c>
      <c r="BJ41" s="327">
        <f t="shared" si="488"/>
        <v>60.526389999999999</v>
      </c>
      <c r="BK41" s="328">
        <f t="shared" si="489"/>
        <v>0.73328839999999995</v>
      </c>
      <c r="BL41" s="329">
        <f t="shared" si="490"/>
        <v>1920</v>
      </c>
      <c r="BM41" s="328">
        <f t="shared" si="491"/>
        <v>50.742767516165934</v>
      </c>
      <c r="BN41" s="328">
        <f t="shared" si="492"/>
        <v>1.1898962350368114</v>
      </c>
      <c r="BO41" s="329">
        <f t="shared" si="493"/>
        <v>2400</v>
      </c>
      <c r="BP41" s="328">
        <f t="shared" si="494"/>
        <v>41.898709157440045</v>
      </c>
      <c r="BQ41" s="328">
        <f t="shared" si="495"/>
        <v>1.1551505358848</v>
      </c>
      <c r="BR41" s="329">
        <f t="shared" si="496"/>
        <v>2880</v>
      </c>
      <c r="BS41" s="328">
        <f t="shared" si="497"/>
        <v>26.70758414776239</v>
      </c>
      <c r="BT41" s="330">
        <f t="shared" si="498"/>
        <v>0.97757302523398693</v>
      </c>
      <c r="BU41" s="411">
        <f t="shared" ref="BU41" si="553">I41</f>
        <v>60.526389999999999</v>
      </c>
      <c r="BV41" s="332">
        <f t="shared" ref="BV41" si="554">J41</f>
        <v>1.4794739999999999E-6</v>
      </c>
      <c r="BW41" s="332">
        <f t="shared" ref="BW41" si="555">K41</f>
        <v>-1.3097490000000001E-5</v>
      </c>
      <c r="BX41" s="332">
        <f t="shared" ref="BX41" si="556">L41</f>
        <v>1.4273210000000001E-8</v>
      </c>
      <c r="BY41" s="332">
        <f t="shared" ref="BY41" si="557">M41</f>
        <v>-6.0664959999999998E-12</v>
      </c>
      <c r="BZ41" s="332">
        <f t="shared" ref="BZ41" si="558">N41</f>
        <v>7.6318100000000003E-16</v>
      </c>
      <c r="CA41" s="332">
        <f t="shared" ref="CA41" si="559">O41</f>
        <v>0.73328839999999995</v>
      </c>
      <c r="CB41" s="332">
        <f t="shared" ref="CB41" si="560">P41</f>
        <v>1.7731689999999999E-4</v>
      </c>
      <c r="CC41" s="332">
        <f t="shared" ref="CC41" si="561">Q41</f>
        <v>-2.1964149999999999E-7</v>
      </c>
      <c r="CD41" s="332">
        <f t="shared" ref="CD41" si="562">R41</f>
        <v>4.2325700000000002E-10</v>
      </c>
      <c r="CE41" s="332">
        <f t="shared" ref="CE41" si="563">S41</f>
        <v>-2.0824E-13</v>
      </c>
      <c r="CF41" s="332">
        <f t="shared" ref="CF41" si="564">T41</f>
        <v>2.9126520000000002E-17</v>
      </c>
      <c r="CG41" s="329">
        <v>0</v>
      </c>
      <c r="CH41" s="329">
        <v>0</v>
      </c>
      <c r="CI41" s="329">
        <v>0</v>
      </c>
      <c r="CJ41" s="329">
        <v>0</v>
      </c>
      <c r="CK41" s="329">
        <v>0</v>
      </c>
      <c r="CL41" s="412">
        <v>0</v>
      </c>
      <c r="CM41" s="334">
        <v>3300</v>
      </c>
      <c r="CN41" s="329">
        <v>60</v>
      </c>
      <c r="CO41" s="329">
        <v>50</v>
      </c>
      <c r="CP41" s="329">
        <v>1.6</v>
      </c>
      <c r="CQ41" s="329">
        <v>60</v>
      </c>
      <c r="CR41" s="329">
        <v>300</v>
      </c>
      <c r="CS41" s="329">
        <v>4</v>
      </c>
      <c r="CT41" s="329">
        <v>5</v>
      </c>
      <c r="CU41" s="329">
        <v>0.2</v>
      </c>
      <c r="CV41" s="329">
        <v>5</v>
      </c>
      <c r="CW41" s="329">
        <v>1</v>
      </c>
      <c r="CX41" s="329">
        <v>1</v>
      </c>
      <c r="CY41" s="329">
        <v>1</v>
      </c>
      <c r="CZ41" s="329">
        <v>1</v>
      </c>
      <c r="DA41" s="329">
        <f t="shared" si="511"/>
        <v>1920</v>
      </c>
      <c r="DB41" s="329">
        <v>4</v>
      </c>
      <c r="DC41" s="329">
        <f t="shared" si="512"/>
        <v>2880</v>
      </c>
      <c r="DD41" s="412">
        <v>4</v>
      </c>
      <c r="DE41" s="334">
        <v>3500</v>
      </c>
      <c r="DF41" s="329">
        <v>3200</v>
      </c>
      <c r="DG41" s="329">
        <v>2880</v>
      </c>
      <c r="DH41" s="329">
        <v>2640</v>
      </c>
      <c r="DI41" s="329">
        <v>2400</v>
      </c>
      <c r="DJ41" s="329">
        <v>2160</v>
      </c>
      <c r="DK41" s="329">
        <v>1920</v>
      </c>
      <c r="DL41" s="329">
        <v>1600</v>
      </c>
      <c r="DM41" s="329">
        <v>1200</v>
      </c>
      <c r="DN41" s="329">
        <v>800</v>
      </c>
      <c r="DO41" s="329">
        <v>400</v>
      </c>
      <c r="DP41" s="329">
        <v>0</v>
      </c>
      <c r="DQ41" s="306"/>
      <c r="DR41" s="306"/>
      <c r="DS41" s="306"/>
      <c r="DT41" s="306"/>
      <c r="DU41" s="322"/>
    </row>
    <row r="42" spans="1:125">
      <c r="A42" s="305">
        <v>538</v>
      </c>
      <c r="B42" s="326" t="s">
        <v>22</v>
      </c>
      <c r="C42" s="403" t="s">
        <v>182</v>
      </c>
      <c r="D42" s="404" t="s">
        <v>184</v>
      </c>
      <c r="E42" s="405" t="s">
        <v>42</v>
      </c>
      <c r="F42" s="305">
        <v>2150</v>
      </c>
      <c r="G42" s="306">
        <v>3000</v>
      </c>
      <c r="H42" s="306">
        <v>3870</v>
      </c>
      <c r="I42" s="415">
        <v>57.539709999999999</v>
      </c>
      <c r="J42" s="415">
        <v>5.5577689999999997E-3</v>
      </c>
      <c r="K42" s="415">
        <v>3.4387220000000001E-7</v>
      </c>
      <c r="L42" s="415">
        <v>-1.7585999999999999E-9</v>
      </c>
      <c r="M42" s="415">
        <v>3.5361530000000003E-13</v>
      </c>
      <c r="N42" s="415">
        <v>-2.6593569999999999E-17</v>
      </c>
      <c r="O42" s="415">
        <v>1.112031</v>
      </c>
      <c r="P42" s="415">
        <v>3.197769E-4</v>
      </c>
      <c r="Q42" s="415">
        <v>-3.0468450000000003E-8</v>
      </c>
      <c r="R42" s="415">
        <v>-2.223221E-11</v>
      </c>
      <c r="S42" s="415">
        <v>8.5870260000000002E-15</v>
      </c>
      <c r="T42" s="416">
        <v>-8.1753050000000002E-19</v>
      </c>
      <c r="U42" s="338">
        <v>17.397680000000001</v>
      </c>
      <c r="V42" s="339">
        <v>-1.116894E-3</v>
      </c>
      <c r="W42" s="339">
        <v>4.0265039999999999E-7</v>
      </c>
      <c r="X42" s="339">
        <v>-2.027127E-10</v>
      </c>
      <c r="Y42" s="339">
        <v>-2.402392E-15</v>
      </c>
      <c r="Z42" s="407">
        <v>2.3586339999999999E-18</v>
      </c>
      <c r="AA42" s="406">
        <v>36</v>
      </c>
      <c r="AB42" s="350">
        <v>0</v>
      </c>
      <c r="AC42" s="350">
        <v>0</v>
      </c>
      <c r="AD42" s="438">
        <v>0</v>
      </c>
      <c r="AE42" s="338">
        <v>0.99580349999999995</v>
      </c>
      <c r="AF42" s="339">
        <v>3.205374E-4</v>
      </c>
      <c r="AG42" s="339">
        <v>-3.2470140000000002E-5</v>
      </c>
      <c r="AH42" s="339">
        <v>2.5781040000000003E-7</v>
      </c>
      <c r="AI42" s="339">
        <v>-6.105551E-10</v>
      </c>
      <c r="AJ42" s="407">
        <v>0</v>
      </c>
      <c r="AK42" s="338">
        <v>0.97613079999999997</v>
      </c>
      <c r="AL42" s="339">
        <v>-1.6442480000000001E-3</v>
      </c>
      <c r="AM42" s="339">
        <v>1.9084370000000001E-5</v>
      </c>
      <c r="AN42" s="339">
        <v>-1.262041E-7</v>
      </c>
      <c r="AO42" s="339">
        <v>2.5854920000000001E-10</v>
      </c>
      <c r="AP42" s="407">
        <v>0</v>
      </c>
      <c r="AQ42" s="338">
        <v>1.0617000000000001</v>
      </c>
      <c r="AR42" s="339">
        <v>3.0285149999999999E-3</v>
      </c>
      <c r="AS42" s="339">
        <v>3.1172330000000002E-5</v>
      </c>
      <c r="AT42" s="339">
        <v>-3.5960740000000002E-7</v>
      </c>
      <c r="AU42" s="339">
        <v>9.0062810000000004E-10</v>
      </c>
      <c r="AV42" s="340">
        <v>0</v>
      </c>
      <c r="AW42" s="318">
        <v>5.38</v>
      </c>
      <c r="AX42" s="319">
        <v>5000</v>
      </c>
      <c r="AY42" s="408"/>
      <c r="AZ42" s="409">
        <v>0.875</v>
      </c>
      <c r="BA42" s="306">
        <v>250</v>
      </c>
      <c r="BB42" s="326">
        <v>410</v>
      </c>
      <c r="BC42" s="410">
        <v>11</v>
      </c>
      <c r="BD42" s="324">
        <v>163</v>
      </c>
      <c r="BE42" s="324">
        <v>1</v>
      </c>
      <c r="BF42" s="325">
        <f t="shared" si="0"/>
        <v>17.397680000000001</v>
      </c>
      <c r="BG42" s="305" t="s">
        <v>320</v>
      </c>
      <c r="BH42" s="306" t="str">
        <f t="shared" ref="BH42" si="565">CONCATENATE(E42)</f>
        <v>538-3000</v>
      </c>
      <c r="BI42" s="326">
        <v>100</v>
      </c>
      <c r="BJ42" s="327">
        <f t="shared" si="488"/>
        <v>57.539709999999999</v>
      </c>
      <c r="BK42" s="328">
        <f t="shared" si="489"/>
        <v>1.112031</v>
      </c>
      <c r="BL42" s="329">
        <f t="shared" si="490"/>
        <v>2400</v>
      </c>
      <c r="BM42" s="328">
        <f t="shared" si="491"/>
        <v>58.162734062003196</v>
      </c>
      <c r="BN42" s="328">
        <f t="shared" si="492"/>
        <v>1.6164592509772802</v>
      </c>
      <c r="BO42" s="329">
        <f t="shared" si="493"/>
        <v>3000</v>
      </c>
      <c r="BP42" s="328">
        <f t="shared" si="494"/>
        <v>52.006268589999998</v>
      </c>
      <c r="BQ42" s="328">
        <f t="shared" si="495"/>
        <v>1.6937651744999997</v>
      </c>
      <c r="BR42" s="329">
        <f t="shared" si="496"/>
        <v>3600</v>
      </c>
      <c r="BS42" s="328">
        <f t="shared" si="497"/>
        <v>43.26869724359679</v>
      </c>
      <c r="BT42" s="330">
        <f t="shared" si="498"/>
        <v>1.7790519334579198</v>
      </c>
      <c r="BU42" s="411">
        <f t="shared" ref="BU42" si="566">I42</f>
        <v>57.539709999999999</v>
      </c>
      <c r="BV42" s="332">
        <f t="shared" ref="BV42" si="567">J42</f>
        <v>5.5577689999999997E-3</v>
      </c>
      <c r="BW42" s="332">
        <f t="shared" ref="BW42" si="568">K42</f>
        <v>3.4387220000000001E-7</v>
      </c>
      <c r="BX42" s="332">
        <f t="shared" ref="BX42" si="569">L42</f>
        <v>-1.7585999999999999E-9</v>
      </c>
      <c r="BY42" s="332">
        <f t="shared" ref="BY42" si="570">M42</f>
        <v>3.5361530000000003E-13</v>
      </c>
      <c r="BZ42" s="332">
        <f t="shared" ref="BZ42" si="571">N42</f>
        <v>-2.6593569999999999E-17</v>
      </c>
      <c r="CA42" s="332">
        <f t="shared" ref="CA42" si="572">O42</f>
        <v>1.112031</v>
      </c>
      <c r="CB42" s="332">
        <f t="shared" ref="CB42" si="573">P42</f>
        <v>3.197769E-4</v>
      </c>
      <c r="CC42" s="332">
        <f t="shared" ref="CC42" si="574">Q42</f>
        <v>-3.0468450000000003E-8</v>
      </c>
      <c r="CD42" s="332">
        <f t="shared" ref="CD42" si="575">R42</f>
        <v>-2.223221E-11</v>
      </c>
      <c r="CE42" s="332">
        <f t="shared" ref="CE42" si="576">S42</f>
        <v>8.5870260000000002E-15</v>
      </c>
      <c r="CF42" s="332">
        <f t="shared" ref="CF42" si="577">T42</f>
        <v>-8.1753050000000002E-19</v>
      </c>
      <c r="CG42" s="329">
        <v>0</v>
      </c>
      <c r="CH42" s="329">
        <v>0</v>
      </c>
      <c r="CI42" s="329">
        <v>0</v>
      </c>
      <c r="CJ42" s="329">
        <v>0</v>
      </c>
      <c r="CK42" s="329">
        <v>0</v>
      </c>
      <c r="CL42" s="412">
        <v>0</v>
      </c>
      <c r="CM42" s="334">
        <v>5000</v>
      </c>
      <c r="CN42" s="329">
        <v>65</v>
      </c>
      <c r="CO42" s="329">
        <v>60</v>
      </c>
      <c r="CP42" s="329">
        <v>1.8</v>
      </c>
      <c r="CQ42" s="329">
        <v>65</v>
      </c>
      <c r="CR42" s="329">
        <v>500</v>
      </c>
      <c r="CS42" s="329">
        <v>5</v>
      </c>
      <c r="CT42" s="329">
        <v>5</v>
      </c>
      <c r="CU42" s="329">
        <v>0.2</v>
      </c>
      <c r="CV42" s="329">
        <v>5</v>
      </c>
      <c r="CW42" s="329">
        <v>1</v>
      </c>
      <c r="CX42" s="329">
        <v>1</v>
      </c>
      <c r="CY42" s="329">
        <v>1</v>
      </c>
      <c r="CZ42" s="329">
        <v>1</v>
      </c>
      <c r="DA42" s="329">
        <f t="shared" si="511"/>
        <v>2400</v>
      </c>
      <c r="DB42" s="329">
        <v>4</v>
      </c>
      <c r="DC42" s="329">
        <f t="shared" si="512"/>
        <v>3600</v>
      </c>
      <c r="DD42" s="412">
        <v>4</v>
      </c>
      <c r="DE42" s="334">
        <v>5000</v>
      </c>
      <c r="DF42" s="329">
        <v>4500</v>
      </c>
      <c r="DG42" s="329">
        <v>4000</v>
      </c>
      <c r="DH42" s="329">
        <v>3600</v>
      </c>
      <c r="DI42" s="329">
        <v>3300</v>
      </c>
      <c r="DJ42" s="329">
        <v>3000</v>
      </c>
      <c r="DK42" s="329">
        <v>2700</v>
      </c>
      <c r="DL42" s="329">
        <v>2400</v>
      </c>
      <c r="DM42" s="329">
        <v>2000</v>
      </c>
      <c r="DN42" s="329">
        <v>1500</v>
      </c>
      <c r="DO42" s="329">
        <v>1000</v>
      </c>
      <c r="DP42" s="329">
        <v>500</v>
      </c>
      <c r="DQ42" s="329">
        <v>0</v>
      </c>
      <c r="DR42" s="306"/>
      <c r="DS42" s="306"/>
      <c r="DT42" s="306"/>
      <c r="DU42" s="322"/>
    </row>
    <row r="43" spans="1:125">
      <c r="A43" s="305">
        <v>538</v>
      </c>
      <c r="B43" s="326" t="s">
        <v>22</v>
      </c>
      <c r="C43" s="403" t="s">
        <v>182</v>
      </c>
      <c r="D43" s="404" t="s">
        <v>184</v>
      </c>
      <c r="E43" s="405" t="s">
        <v>229</v>
      </c>
      <c r="F43" s="305">
        <f>F42</f>
        <v>2150</v>
      </c>
      <c r="G43" s="306">
        <f>G42</f>
        <v>3000</v>
      </c>
      <c r="H43" s="306">
        <f>H42</f>
        <v>3870</v>
      </c>
      <c r="I43" s="415">
        <v>57.539709999999999</v>
      </c>
      <c r="J43" s="415">
        <v>5.5577689999999997E-3</v>
      </c>
      <c r="K43" s="415">
        <v>3.4387220000000001E-7</v>
      </c>
      <c r="L43" s="415">
        <v>-1.7585999999999999E-9</v>
      </c>
      <c r="M43" s="415">
        <v>3.5361530000000003E-13</v>
      </c>
      <c r="N43" s="415">
        <v>-2.6593569999999999E-17</v>
      </c>
      <c r="O43" s="415">
        <v>1.112031</v>
      </c>
      <c r="P43" s="415">
        <v>3.197769E-4</v>
      </c>
      <c r="Q43" s="415">
        <v>-3.0468450000000003E-8</v>
      </c>
      <c r="R43" s="415">
        <v>-2.223221E-11</v>
      </c>
      <c r="S43" s="415">
        <v>8.5870260000000002E-15</v>
      </c>
      <c r="T43" s="416">
        <v>-8.1753050000000002E-19</v>
      </c>
      <c r="U43" s="338">
        <v>77.49109</v>
      </c>
      <c r="V43" s="339">
        <v>-2.5540759999999999E-2</v>
      </c>
      <c r="W43" s="339">
        <v>2.0926729999999999E-5</v>
      </c>
      <c r="X43" s="339">
        <v>-8.7607819999999998E-9</v>
      </c>
      <c r="Y43" s="339">
        <v>1.3520489999999999E-12</v>
      </c>
      <c r="Z43" s="407">
        <v>-7.4204370000000005E-17</v>
      </c>
      <c r="AA43" s="406">
        <v>36</v>
      </c>
      <c r="AB43" s="350">
        <v>0</v>
      </c>
      <c r="AC43" s="350">
        <v>0</v>
      </c>
      <c r="AD43" s="438">
        <v>0</v>
      </c>
      <c r="AE43" s="338">
        <v>0.99580349999999995</v>
      </c>
      <c r="AF43" s="339">
        <v>3.205374E-4</v>
      </c>
      <c r="AG43" s="339">
        <v>-3.2470140000000002E-5</v>
      </c>
      <c r="AH43" s="339">
        <v>2.5781040000000003E-7</v>
      </c>
      <c r="AI43" s="339">
        <v>-6.105551E-10</v>
      </c>
      <c r="AJ43" s="407">
        <v>0</v>
      </c>
      <c r="AK43" s="338">
        <v>0.97613079999999997</v>
      </c>
      <c r="AL43" s="339">
        <v>-1.6442480000000001E-3</v>
      </c>
      <c r="AM43" s="339">
        <v>1.9084370000000001E-5</v>
      </c>
      <c r="AN43" s="339">
        <v>-1.262041E-7</v>
      </c>
      <c r="AO43" s="339">
        <v>2.5854920000000001E-10</v>
      </c>
      <c r="AP43" s="407">
        <v>0</v>
      </c>
      <c r="AQ43" s="338">
        <v>1.0617000000000001</v>
      </c>
      <c r="AR43" s="339">
        <v>3.0285149999999999E-3</v>
      </c>
      <c r="AS43" s="339">
        <v>3.1172330000000002E-5</v>
      </c>
      <c r="AT43" s="339">
        <v>-3.5960740000000002E-7</v>
      </c>
      <c r="AU43" s="339">
        <v>9.0062810000000004E-10</v>
      </c>
      <c r="AV43" s="340">
        <v>0</v>
      </c>
      <c r="AW43" s="318">
        <v>5.38</v>
      </c>
      <c r="AX43" s="319">
        <v>5000</v>
      </c>
      <c r="AY43" s="408"/>
      <c r="AZ43" s="409">
        <v>0.875</v>
      </c>
      <c r="BA43" s="306">
        <v>250</v>
      </c>
      <c r="BB43" s="326">
        <v>410</v>
      </c>
      <c r="BC43" s="410">
        <v>10</v>
      </c>
      <c r="BD43" s="324">
        <v>163</v>
      </c>
      <c r="BE43" s="324">
        <v>1</v>
      </c>
      <c r="BF43" s="325">
        <f t="shared" si="0"/>
        <v>77.49109</v>
      </c>
      <c r="BG43" s="305" t="s">
        <v>320</v>
      </c>
      <c r="BH43" s="306" t="str">
        <f t="shared" ref="BH43" si="578">CONCATENATE(E43)</f>
        <v>538-3000C</v>
      </c>
      <c r="BI43" s="326">
        <v>100</v>
      </c>
      <c r="BJ43" s="327">
        <f t="shared" si="488"/>
        <v>57.539709999999999</v>
      </c>
      <c r="BK43" s="328">
        <f t="shared" si="489"/>
        <v>1.112031</v>
      </c>
      <c r="BL43" s="329">
        <f t="shared" si="490"/>
        <v>2400</v>
      </c>
      <c r="BM43" s="328">
        <f t="shared" si="491"/>
        <v>58.162734062003196</v>
      </c>
      <c r="BN43" s="328">
        <f t="shared" si="492"/>
        <v>1.6164592509772802</v>
      </c>
      <c r="BO43" s="329">
        <f t="shared" si="493"/>
        <v>3000</v>
      </c>
      <c r="BP43" s="328">
        <f t="shared" si="494"/>
        <v>52.006268589999998</v>
      </c>
      <c r="BQ43" s="328">
        <f t="shared" si="495"/>
        <v>1.6937651744999997</v>
      </c>
      <c r="BR43" s="329">
        <f t="shared" si="496"/>
        <v>3600</v>
      </c>
      <c r="BS43" s="328">
        <f t="shared" si="497"/>
        <v>43.26869724359679</v>
      </c>
      <c r="BT43" s="330">
        <f t="shared" si="498"/>
        <v>1.7790519334579198</v>
      </c>
      <c r="BU43" s="411">
        <f t="shared" ref="BU43" si="579">I43</f>
        <v>57.539709999999999</v>
      </c>
      <c r="BV43" s="332">
        <f t="shared" ref="BV43" si="580">J43</f>
        <v>5.5577689999999997E-3</v>
      </c>
      <c r="BW43" s="332">
        <f t="shared" ref="BW43" si="581">K43</f>
        <v>3.4387220000000001E-7</v>
      </c>
      <c r="BX43" s="332">
        <f t="shared" ref="BX43" si="582">L43</f>
        <v>-1.7585999999999999E-9</v>
      </c>
      <c r="BY43" s="332">
        <f t="shared" ref="BY43" si="583">M43</f>
        <v>3.5361530000000003E-13</v>
      </c>
      <c r="BZ43" s="332">
        <f t="shared" ref="BZ43" si="584">N43</f>
        <v>-2.6593569999999999E-17</v>
      </c>
      <c r="CA43" s="332">
        <f t="shared" ref="CA43" si="585">O43</f>
        <v>1.112031</v>
      </c>
      <c r="CB43" s="332">
        <f t="shared" ref="CB43" si="586">P43</f>
        <v>3.197769E-4</v>
      </c>
      <c r="CC43" s="332">
        <f t="shared" ref="CC43" si="587">Q43</f>
        <v>-3.0468450000000003E-8</v>
      </c>
      <c r="CD43" s="332">
        <f t="shared" ref="CD43" si="588">R43</f>
        <v>-2.223221E-11</v>
      </c>
      <c r="CE43" s="332">
        <f t="shared" ref="CE43" si="589">S43</f>
        <v>8.5870260000000002E-15</v>
      </c>
      <c r="CF43" s="332">
        <f t="shared" ref="CF43" si="590">T43</f>
        <v>-8.1753050000000002E-19</v>
      </c>
      <c r="CG43" s="329">
        <v>0</v>
      </c>
      <c r="CH43" s="329">
        <v>0</v>
      </c>
      <c r="CI43" s="329">
        <v>0</v>
      </c>
      <c r="CJ43" s="329">
        <v>0</v>
      </c>
      <c r="CK43" s="329">
        <v>0</v>
      </c>
      <c r="CL43" s="412">
        <v>0</v>
      </c>
      <c r="CM43" s="334">
        <v>5000</v>
      </c>
      <c r="CN43" s="329">
        <v>65</v>
      </c>
      <c r="CO43" s="329">
        <v>60</v>
      </c>
      <c r="CP43" s="329">
        <v>1.8</v>
      </c>
      <c r="CQ43" s="329">
        <v>65</v>
      </c>
      <c r="CR43" s="329">
        <v>500</v>
      </c>
      <c r="CS43" s="329">
        <v>5</v>
      </c>
      <c r="CT43" s="329">
        <v>5</v>
      </c>
      <c r="CU43" s="329">
        <v>0.2</v>
      </c>
      <c r="CV43" s="329">
        <v>5</v>
      </c>
      <c r="CW43" s="329">
        <v>1</v>
      </c>
      <c r="CX43" s="329">
        <v>1</v>
      </c>
      <c r="CY43" s="329">
        <v>1</v>
      </c>
      <c r="CZ43" s="329">
        <v>1</v>
      </c>
      <c r="DA43" s="329">
        <f t="shared" si="511"/>
        <v>2400</v>
      </c>
      <c r="DB43" s="329">
        <v>4</v>
      </c>
      <c r="DC43" s="329">
        <f t="shared" si="512"/>
        <v>3600</v>
      </c>
      <c r="DD43" s="412">
        <v>4</v>
      </c>
      <c r="DE43" s="334">
        <v>5000</v>
      </c>
      <c r="DF43" s="329">
        <v>4500</v>
      </c>
      <c r="DG43" s="329">
        <v>4000</v>
      </c>
      <c r="DH43" s="329">
        <v>3600</v>
      </c>
      <c r="DI43" s="329">
        <v>3300</v>
      </c>
      <c r="DJ43" s="329">
        <v>3000</v>
      </c>
      <c r="DK43" s="329">
        <v>2700</v>
      </c>
      <c r="DL43" s="329">
        <v>2400</v>
      </c>
      <c r="DM43" s="329">
        <v>2000</v>
      </c>
      <c r="DN43" s="329">
        <v>1500</v>
      </c>
      <c r="DO43" s="329">
        <v>1000</v>
      </c>
      <c r="DP43" s="329">
        <v>500</v>
      </c>
      <c r="DQ43" s="329">
        <v>0</v>
      </c>
      <c r="DR43" s="306"/>
      <c r="DS43" s="306"/>
      <c r="DT43" s="306"/>
      <c r="DU43" s="322"/>
    </row>
    <row r="44" spans="1:125">
      <c r="A44" s="305">
        <v>538</v>
      </c>
      <c r="B44" s="326" t="s">
        <v>23</v>
      </c>
      <c r="C44" s="403" t="s">
        <v>159</v>
      </c>
      <c r="D44" s="404" t="s">
        <v>185</v>
      </c>
      <c r="E44" s="405" t="s">
        <v>88</v>
      </c>
      <c r="F44" s="305">
        <v>2100</v>
      </c>
      <c r="G44" s="306">
        <v>3650</v>
      </c>
      <c r="H44" s="306">
        <v>5000</v>
      </c>
      <c r="I44" s="415">
        <v>73.343100000000007</v>
      </c>
      <c r="J44" s="415">
        <v>6.2237200000000003E-3</v>
      </c>
      <c r="K44" s="415">
        <v>-5.1075499999999999E-6</v>
      </c>
      <c r="L44" s="415">
        <v>1.3079100000000001E-9</v>
      </c>
      <c r="M44" s="415">
        <v>-1.9950599999999999E-13</v>
      </c>
      <c r="N44" s="415">
        <v>9.4986699999999994E-18</v>
      </c>
      <c r="O44" s="415">
        <v>0.90889299999999995</v>
      </c>
      <c r="P44" s="415">
        <v>5.4615800000000004E-4</v>
      </c>
      <c r="Q44" s="415">
        <v>-6.1247500000000006E-8</v>
      </c>
      <c r="R44" s="415">
        <v>1.9233700000000001E-11</v>
      </c>
      <c r="S44" s="415">
        <v>-3.6436700000000003E-15</v>
      </c>
      <c r="T44" s="416">
        <v>1.80977E-19</v>
      </c>
      <c r="U44" s="338">
        <v>16.075859999999999</v>
      </c>
      <c r="V44" s="339">
        <v>-1.7039990000000001E-3</v>
      </c>
      <c r="W44" s="339">
        <v>1.6397810000000001E-6</v>
      </c>
      <c r="X44" s="339">
        <v>-5.7558129999999999E-10</v>
      </c>
      <c r="Y44" s="339">
        <v>5.2565480000000003E-14</v>
      </c>
      <c r="Z44" s="407">
        <v>-1.0825979999999999E-18</v>
      </c>
      <c r="AA44" s="406">
        <v>36</v>
      </c>
      <c r="AB44" s="350">
        <v>0</v>
      </c>
      <c r="AC44" s="350">
        <v>0</v>
      </c>
      <c r="AD44" s="438">
        <v>0</v>
      </c>
      <c r="AE44" s="338">
        <v>0.99840490000000004</v>
      </c>
      <c r="AF44" s="339">
        <v>4.3895590000000002E-4</v>
      </c>
      <c r="AG44" s="339">
        <v>-4.0252059999999998E-5</v>
      </c>
      <c r="AH44" s="339">
        <v>3.2672829999999999E-7</v>
      </c>
      <c r="AI44" s="339">
        <v>-7.795579E-10</v>
      </c>
      <c r="AJ44" s="407">
        <v>0</v>
      </c>
      <c r="AK44" s="338">
        <v>0.98621999999999999</v>
      </c>
      <c r="AL44" s="339">
        <v>-1.6624840000000001E-3</v>
      </c>
      <c r="AM44" s="339">
        <v>1.9914500000000001E-5</v>
      </c>
      <c r="AN44" s="339">
        <v>-1.3852689999999999E-7</v>
      </c>
      <c r="AO44" s="339">
        <v>3.1193729999999998E-10</v>
      </c>
      <c r="AP44" s="407">
        <v>0</v>
      </c>
      <c r="AQ44" s="338">
        <v>1.059315</v>
      </c>
      <c r="AR44" s="339">
        <v>5.2574509999999998E-3</v>
      </c>
      <c r="AS44" s="339">
        <v>-1.9549299999999999E-5</v>
      </c>
      <c r="AT44" s="339">
        <v>2.476283E-8</v>
      </c>
      <c r="AU44" s="339">
        <v>1.992479E-11</v>
      </c>
      <c r="AV44" s="340">
        <v>0</v>
      </c>
      <c r="AW44" s="318">
        <v>5.38</v>
      </c>
      <c r="AX44" s="319">
        <v>5000</v>
      </c>
      <c r="AY44" s="408"/>
      <c r="AZ44" s="409">
        <v>0.875</v>
      </c>
      <c r="BA44" s="306">
        <v>250</v>
      </c>
      <c r="BB44" s="326">
        <v>410</v>
      </c>
      <c r="BC44" s="410">
        <v>8</v>
      </c>
      <c r="BD44" s="324">
        <v>114</v>
      </c>
      <c r="BE44" s="324">
        <v>1</v>
      </c>
      <c r="BF44" s="325">
        <f t="shared" si="0"/>
        <v>16.075859999999999</v>
      </c>
      <c r="BG44" s="305" t="s">
        <v>320</v>
      </c>
      <c r="BH44" s="306" t="str">
        <f t="shared" ref="BH44" si="591">CONCATENATE(E44)</f>
        <v>538-3650</v>
      </c>
      <c r="BI44" s="326">
        <v>100</v>
      </c>
      <c r="BJ44" s="327">
        <f t="shared" si="488"/>
        <v>73.343100000000007</v>
      </c>
      <c r="BK44" s="328">
        <f t="shared" si="489"/>
        <v>0.90889299999999995</v>
      </c>
      <c r="BL44" s="329">
        <f t="shared" si="490"/>
        <v>2920</v>
      </c>
      <c r="BM44" s="328">
        <f t="shared" si="491"/>
        <v>68.04291431548225</v>
      </c>
      <c r="BN44" s="328">
        <f t="shared" si="492"/>
        <v>2.2338420770124396</v>
      </c>
      <c r="BO44" s="329">
        <f t="shared" si="493"/>
        <v>3650</v>
      </c>
      <c r="BP44" s="328">
        <f t="shared" si="494"/>
        <v>62.357694174175421</v>
      </c>
      <c r="BQ44" s="328">
        <f t="shared" si="495"/>
        <v>2.4922112597365502</v>
      </c>
      <c r="BR44" s="329">
        <f t="shared" si="496"/>
        <v>4380</v>
      </c>
      <c r="BS44" s="328">
        <f t="shared" si="497"/>
        <v>54.403966032563396</v>
      </c>
      <c r="BT44" s="330">
        <f t="shared" si="498"/>
        <v>2.6929494732285826</v>
      </c>
      <c r="BU44" s="411">
        <f t="shared" ref="BU44" si="592">I44</f>
        <v>73.343100000000007</v>
      </c>
      <c r="BV44" s="332">
        <f t="shared" ref="BV44" si="593">J44</f>
        <v>6.2237200000000003E-3</v>
      </c>
      <c r="BW44" s="332">
        <f t="shared" ref="BW44" si="594">K44</f>
        <v>-5.1075499999999999E-6</v>
      </c>
      <c r="BX44" s="332">
        <f t="shared" ref="BX44" si="595">L44</f>
        <v>1.3079100000000001E-9</v>
      </c>
      <c r="BY44" s="332">
        <f t="shared" ref="BY44" si="596">M44</f>
        <v>-1.9950599999999999E-13</v>
      </c>
      <c r="BZ44" s="332">
        <f t="shared" ref="BZ44" si="597">N44</f>
        <v>9.4986699999999994E-18</v>
      </c>
      <c r="CA44" s="332">
        <f t="shared" ref="CA44" si="598">O44</f>
        <v>0.90889299999999995</v>
      </c>
      <c r="CB44" s="332">
        <f t="shared" ref="CB44" si="599">P44</f>
        <v>5.4615800000000004E-4</v>
      </c>
      <c r="CC44" s="332">
        <f t="shared" ref="CC44" si="600">Q44</f>
        <v>-6.1247500000000006E-8</v>
      </c>
      <c r="CD44" s="332">
        <f t="shared" ref="CD44" si="601">R44</f>
        <v>1.9233700000000001E-11</v>
      </c>
      <c r="CE44" s="332">
        <f t="shared" ref="CE44" si="602">S44</f>
        <v>-3.6436700000000003E-15</v>
      </c>
      <c r="CF44" s="332">
        <f t="shared" ref="CF44" si="603">T44</f>
        <v>1.80977E-19</v>
      </c>
      <c r="CG44" s="329">
        <v>0</v>
      </c>
      <c r="CH44" s="329">
        <v>0</v>
      </c>
      <c r="CI44" s="329">
        <v>0</v>
      </c>
      <c r="CJ44" s="329">
        <v>0</v>
      </c>
      <c r="CK44" s="329">
        <v>0</v>
      </c>
      <c r="CL44" s="412">
        <v>0</v>
      </c>
      <c r="CM44" s="334">
        <v>6500</v>
      </c>
      <c r="CN44" s="329">
        <v>80</v>
      </c>
      <c r="CO44" s="329">
        <v>60</v>
      </c>
      <c r="CP44" s="329">
        <v>2.4</v>
      </c>
      <c r="CQ44" s="329">
        <v>70</v>
      </c>
      <c r="CR44" s="329">
        <v>500</v>
      </c>
      <c r="CS44" s="329">
        <v>5</v>
      </c>
      <c r="CT44" s="329">
        <v>5</v>
      </c>
      <c r="CU44" s="329">
        <v>0.2</v>
      </c>
      <c r="CV44" s="329">
        <v>5</v>
      </c>
      <c r="CW44" s="329">
        <v>1</v>
      </c>
      <c r="CX44" s="329">
        <v>1</v>
      </c>
      <c r="CY44" s="329">
        <v>1</v>
      </c>
      <c r="CZ44" s="329">
        <v>1</v>
      </c>
      <c r="DA44" s="329">
        <f t="shared" si="511"/>
        <v>2920</v>
      </c>
      <c r="DB44" s="329">
        <v>4</v>
      </c>
      <c r="DC44" s="329">
        <f t="shared" si="512"/>
        <v>4380</v>
      </c>
      <c r="DD44" s="412">
        <v>4</v>
      </c>
      <c r="DE44" s="334">
        <v>6800</v>
      </c>
      <c r="DF44" s="329">
        <v>6000</v>
      </c>
      <c r="DG44" s="329">
        <v>5200</v>
      </c>
      <c r="DH44" s="329">
        <v>4380</v>
      </c>
      <c r="DI44" s="329">
        <v>4010</v>
      </c>
      <c r="DJ44" s="329">
        <v>3650</v>
      </c>
      <c r="DK44" s="329">
        <v>3280</v>
      </c>
      <c r="DL44" s="329">
        <v>2920</v>
      </c>
      <c r="DM44" s="329">
        <v>2500</v>
      </c>
      <c r="DN44" s="329">
        <v>1900</v>
      </c>
      <c r="DO44" s="329">
        <v>1300</v>
      </c>
      <c r="DP44" s="329">
        <v>700</v>
      </c>
      <c r="DQ44" s="329">
        <v>0</v>
      </c>
      <c r="DR44" s="306"/>
      <c r="DS44" s="306"/>
      <c r="DT44" s="306"/>
      <c r="DU44" s="322"/>
    </row>
    <row r="45" spans="1:125">
      <c r="A45" s="305">
        <v>538</v>
      </c>
      <c r="B45" s="326" t="s">
        <v>23</v>
      </c>
      <c r="C45" s="403" t="s">
        <v>159</v>
      </c>
      <c r="D45" s="404" t="s">
        <v>185</v>
      </c>
      <c r="E45" s="405" t="s">
        <v>230</v>
      </c>
      <c r="F45" s="305">
        <f>F44</f>
        <v>2100</v>
      </c>
      <c r="G45" s="306">
        <f>G44</f>
        <v>3650</v>
      </c>
      <c r="H45" s="306">
        <f>H44</f>
        <v>5000</v>
      </c>
      <c r="I45" s="415">
        <v>73.343100000000007</v>
      </c>
      <c r="J45" s="415">
        <v>6.2237200000000003E-3</v>
      </c>
      <c r="K45" s="415">
        <v>-5.1075499999999999E-6</v>
      </c>
      <c r="L45" s="415">
        <v>1.3079100000000001E-9</v>
      </c>
      <c r="M45" s="415">
        <v>-1.9950599999999999E-13</v>
      </c>
      <c r="N45" s="415">
        <v>9.4986699999999994E-18</v>
      </c>
      <c r="O45" s="415">
        <v>0.90889299999999995</v>
      </c>
      <c r="P45" s="415">
        <v>5.4615800000000004E-4</v>
      </c>
      <c r="Q45" s="415">
        <v>-6.1247500000000006E-8</v>
      </c>
      <c r="R45" s="415">
        <v>1.9233700000000001E-11</v>
      </c>
      <c r="S45" s="415">
        <v>-3.6436700000000003E-15</v>
      </c>
      <c r="T45" s="416">
        <v>1.80977E-19</v>
      </c>
      <c r="U45" s="338">
        <v>19.062149999999999</v>
      </c>
      <c r="V45" s="339">
        <v>-1.3508280000000001E-3</v>
      </c>
      <c r="W45" s="339">
        <v>-3.0052180000000001E-6</v>
      </c>
      <c r="X45" s="339">
        <v>2.6353180000000001E-9</v>
      </c>
      <c r="Y45" s="339">
        <v>-6.4491860000000004E-13</v>
      </c>
      <c r="Z45" s="407">
        <v>4.5547219999999997E-17</v>
      </c>
      <c r="AA45" s="406">
        <v>36</v>
      </c>
      <c r="AB45" s="350">
        <v>0</v>
      </c>
      <c r="AC45" s="350">
        <v>0</v>
      </c>
      <c r="AD45" s="438">
        <v>0</v>
      </c>
      <c r="AE45" s="338">
        <v>0.99840490000000004</v>
      </c>
      <c r="AF45" s="339">
        <v>4.3895590000000002E-4</v>
      </c>
      <c r="AG45" s="339">
        <v>-4.0252059999999998E-5</v>
      </c>
      <c r="AH45" s="339">
        <v>3.2672829999999999E-7</v>
      </c>
      <c r="AI45" s="339">
        <v>-7.795579E-10</v>
      </c>
      <c r="AJ45" s="407">
        <v>0</v>
      </c>
      <c r="AK45" s="338">
        <v>0.98621999999999999</v>
      </c>
      <c r="AL45" s="339">
        <v>-1.6624840000000001E-3</v>
      </c>
      <c r="AM45" s="339">
        <v>1.9914500000000001E-5</v>
      </c>
      <c r="AN45" s="339">
        <v>-1.3852689999999999E-7</v>
      </c>
      <c r="AO45" s="339">
        <v>3.1193729999999998E-10</v>
      </c>
      <c r="AP45" s="407">
        <v>0</v>
      </c>
      <c r="AQ45" s="338">
        <v>1.059315</v>
      </c>
      <c r="AR45" s="339">
        <v>5.2574509999999998E-3</v>
      </c>
      <c r="AS45" s="339">
        <v>-1.9549299999999999E-5</v>
      </c>
      <c r="AT45" s="339">
        <v>2.476283E-8</v>
      </c>
      <c r="AU45" s="339">
        <v>1.992479E-11</v>
      </c>
      <c r="AV45" s="340">
        <v>0</v>
      </c>
      <c r="AW45" s="318">
        <v>5.38</v>
      </c>
      <c r="AX45" s="319">
        <v>5000</v>
      </c>
      <c r="AY45" s="408"/>
      <c r="AZ45" s="409">
        <v>0.875</v>
      </c>
      <c r="BA45" s="306">
        <v>250</v>
      </c>
      <c r="BB45" s="326">
        <v>410</v>
      </c>
      <c r="BC45" s="410">
        <v>7</v>
      </c>
      <c r="BD45" s="324">
        <v>114</v>
      </c>
      <c r="BE45" s="324">
        <v>1</v>
      </c>
      <c r="BF45" s="325">
        <f t="shared" si="0"/>
        <v>19.062149999999999</v>
      </c>
      <c r="BG45" s="305" t="s">
        <v>320</v>
      </c>
      <c r="BH45" s="306" t="str">
        <f t="shared" ref="BH45" si="604">CONCATENATE(E45)</f>
        <v>538-3650C</v>
      </c>
      <c r="BI45" s="326">
        <v>100</v>
      </c>
      <c r="BJ45" s="327">
        <f t="shared" si="488"/>
        <v>73.343100000000007</v>
      </c>
      <c r="BK45" s="328">
        <f t="shared" si="489"/>
        <v>0.90889299999999995</v>
      </c>
      <c r="BL45" s="329">
        <f t="shared" si="490"/>
        <v>2920</v>
      </c>
      <c r="BM45" s="328">
        <f t="shared" si="491"/>
        <v>68.04291431548225</v>
      </c>
      <c r="BN45" s="328">
        <f t="shared" si="492"/>
        <v>2.2338420770124396</v>
      </c>
      <c r="BO45" s="329">
        <f t="shared" si="493"/>
        <v>3650</v>
      </c>
      <c r="BP45" s="328">
        <f t="shared" si="494"/>
        <v>62.357694174175421</v>
      </c>
      <c r="BQ45" s="328">
        <f t="shared" si="495"/>
        <v>2.4922112597365502</v>
      </c>
      <c r="BR45" s="329">
        <f t="shared" si="496"/>
        <v>4380</v>
      </c>
      <c r="BS45" s="328">
        <f t="shared" si="497"/>
        <v>54.403966032563396</v>
      </c>
      <c r="BT45" s="330">
        <f t="shared" si="498"/>
        <v>2.6929494732285826</v>
      </c>
      <c r="BU45" s="411">
        <f t="shared" ref="BU45" si="605">I45</f>
        <v>73.343100000000007</v>
      </c>
      <c r="BV45" s="332">
        <f t="shared" ref="BV45" si="606">J45</f>
        <v>6.2237200000000003E-3</v>
      </c>
      <c r="BW45" s="332">
        <f t="shared" ref="BW45" si="607">K45</f>
        <v>-5.1075499999999999E-6</v>
      </c>
      <c r="BX45" s="332">
        <f t="shared" ref="BX45" si="608">L45</f>
        <v>1.3079100000000001E-9</v>
      </c>
      <c r="BY45" s="332">
        <f t="shared" ref="BY45" si="609">M45</f>
        <v>-1.9950599999999999E-13</v>
      </c>
      <c r="BZ45" s="332">
        <f t="shared" ref="BZ45" si="610">N45</f>
        <v>9.4986699999999994E-18</v>
      </c>
      <c r="CA45" s="332">
        <f t="shared" ref="CA45" si="611">O45</f>
        <v>0.90889299999999995</v>
      </c>
      <c r="CB45" s="332">
        <f t="shared" ref="CB45" si="612">P45</f>
        <v>5.4615800000000004E-4</v>
      </c>
      <c r="CC45" s="332">
        <f t="shared" ref="CC45" si="613">Q45</f>
        <v>-6.1247500000000006E-8</v>
      </c>
      <c r="CD45" s="332">
        <f t="shared" ref="CD45" si="614">R45</f>
        <v>1.9233700000000001E-11</v>
      </c>
      <c r="CE45" s="332">
        <f t="shared" ref="CE45" si="615">S45</f>
        <v>-3.6436700000000003E-15</v>
      </c>
      <c r="CF45" s="332">
        <f t="shared" ref="CF45" si="616">T45</f>
        <v>1.80977E-19</v>
      </c>
      <c r="CG45" s="329">
        <v>0</v>
      </c>
      <c r="CH45" s="329">
        <v>0</v>
      </c>
      <c r="CI45" s="329">
        <v>0</v>
      </c>
      <c r="CJ45" s="329">
        <v>0</v>
      </c>
      <c r="CK45" s="329">
        <v>0</v>
      </c>
      <c r="CL45" s="412">
        <v>0</v>
      </c>
      <c r="CM45" s="334">
        <v>6500</v>
      </c>
      <c r="CN45" s="329">
        <v>80</v>
      </c>
      <c r="CO45" s="329">
        <v>60</v>
      </c>
      <c r="CP45" s="329">
        <v>2.4</v>
      </c>
      <c r="CQ45" s="329">
        <v>70</v>
      </c>
      <c r="CR45" s="329">
        <v>500</v>
      </c>
      <c r="CS45" s="329">
        <v>5</v>
      </c>
      <c r="CT45" s="329">
        <v>5</v>
      </c>
      <c r="CU45" s="329">
        <v>0.2</v>
      </c>
      <c r="CV45" s="329">
        <v>5</v>
      </c>
      <c r="CW45" s="329">
        <v>1</v>
      </c>
      <c r="CX45" s="329">
        <v>1</v>
      </c>
      <c r="CY45" s="329">
        <v>1</v>
      </c>
      <c r="CZ45" s="329">
        <v>1</v>
      </c>
      <c r="DA45" s="329">
        <f t="shared" si="511"/>
        <v>2920</v>
      </c>
      <c r="DB45" s="329">
        <v>4</v>
      </c>
      <c r="DC45" s="329">
        <f t="shared" si="512"/>
        <v>4380</v>
      </c>
      <c r="DD45" s="412">
        <v>4</v>
      </c>
      <c r="DE45" s="334">
        <v>6800</v>
      </c>
      <c r="DF45" s="329">
        <v>6000</v>
      </c>
      <c r="DG45" s="329">
        <v>5200</v>
      </c>
      <c r="DH45" s="329">
        <v>4380</v>
      </c>
      <c r="DI45" s="329">
        <v>4010</v>
      </c>
      <c r="DJ45" s="329">
        <v>3650</v>
      </c>
      <c r="DK45" s="329">
        <v>3280</v>
      </c>
      <c r="DL45" s="329">
        <v>2920</v>
      </c>
      <c r="DM45" s="329">
        <v>2500</v>
      </c>
      <c r="DN45" s="329">
        <v>1900</v>
      </c>
      <c r="DO45" s="329">
        <v>1300</v>
      </c>
      <c r="DP45" s="329">
        <v>700</v>
      </c>
      <c r="DQ45" s="329">
        <v>0</v>
      </c>
      <c r="DR45" s="306"/>
      <c r="DS45" s="306"/>
      <c r="DT45" s="306"/>
      <c r="DU45" s="322"/>
    </row>
    <row r="46" spans="1:125">
      <c r="A46" s="305">
        <v>538</v>
      </c>
      <c r="B46" s="326" t="s">
        <v>25</v>
      </c>
      <c r="C46" s="403" t="s">
        <v>186</v>
      </c>
      <c r="D46" s="404" t="s">
        <v>187</v>
      </c>
      <c r="E46" s="405" t="s">
        <v>40</v>
      </c>
      <c r="F46" s="305">
        <v>3500</v>
      </c>
      <c r="G46" s="306">
        <v>5450</v>
      </c>
      <c r="H46" s="306">
        <v>7100</v>
      </c>
      <c r="I46" s="415">
        <v>74.000500000000002</v>
      </c>
      <c r="J46" s="415">
        <v>-9.4416699999999992E-3</v>
      </c>
      <c r="K46" s="415">
        <v>1.9164E-6</v>
      </c>
      <c r="L46" s="415">
        <v>-2.5343099999999998E-10</v>
      </c>
      <c r="M46" s="415">
        <v>7.2063999999999997E-15</v>
      </c>
      <c r="N46" s="415">
        <v>0</v>
      </c>
      <c r="O46" s="415">
        <v>1.8423099999999999</v>
      </c>
      <c r="P46" s="415">
        <v>-3.5920300000000002E-5</v>
      </c>
      <c r="Q46" s="415">
        <v>7.4088600000000001E-8</v>
      </c>
      <c r="R46" s="415">
        <v>-9.9703599999999999E-12</v>
      </c>
      <c r="S46" s="415">
        <v>3.2827000000000001E-16</v>
      </c>
      <c r="T46" s="416">
        <v>0</v>
      </c>
      <c r="U46" s="338">
        <v>15.320510000000001</v>
      </c>
      <c r="V46" s="339">
        <v>-3.5097850000000001E-4</v>
      </c>
      <c r="W46" s="339">
        <v>9.5399219999999997E-8</v>
      </c>
      <c r="X46" s="339">
        <v>-1.5652769999999999E-10</v>
      </c>
      <c r="Y46" s="339">
        <v>3.424102E-14</v>
      </c>
      <c r="Z46" s="407">
        <v>-2.208349E-18</v>
      </c>
      <c r="AA46" s="406">
        <v>35</v>
      </c>
      <c r="AB46" s="350">
        <v>0</v>
      </c>
      <c r="AC46" s="350">
        <v>0</v>
      </c>
      <c r="AD46" s="438">
        <v>0</v>
      </c>
      <c r="AE46" s="338">
        <v>0.99802480000000005</v>
      </c>
      <c r="AF46" s="339">
        <v>6.0585939999999996E-4</v>
      </c>
      <c r="AG46" s="339">
        <v>-3.5392019999999997E-5</v>
      </c>
      <c r="AH46" s="339">
        <v>3.2371319999999999E-7</v>
      </c>
      <c r="AI46" s="339">
        <v>-9.4169679999999998E-10</v>
      </c>
      <c r="AJ46" s="407">
        <v>0</v>
      </c>
      <c r="AK46" s="338">
        <v>0.9973455</v>
      </c>
      <c r="AL46" s="339">
        <v>-2.0710770000000002E-3</v>
      </c>
      <c r="AM46" s="339">
        <v>3.0353660000000001E-5</v>
      </c>
      <c r="AN46" s="339">
        <v>-2.099743E-7</v>
      </c>
      <c r="AO46" s="339">
        <v>4.60191E-10</v>
      </c>
      <c r="AP46" s="407">
        <v>0</v>
      </c>
      <c r="AQ46" s="338">
        <v>1.1350199999999999</v>
      </c>
      <c r="AR46" s="339">
        <v>3.750247E-3</v>
      </c>
      <c r="AS46" s="339">
        <v>3.9312830000000001E-6</v>
      </c>
      <c r="AT46" s="339">
        <v>-2.114071E-7</v>
      </c>
      <c r="AU46" s="339">
        <v>8.7716769999999997E-10</v>
      </c>
      <c r="AV46" s="340">
        <v>0</v>
      </c>
      <c r="AW46" s="318">
        <v>5.38</v>
      </c>
      <c r="AX46" s="319">
        <v>5000</v>
      </c>
      <c r="AY46" s="408"/>
      <c r="AZ46" s="441">
        <v>1</v>
      </c>
      <c r="BA46" s="306">
        <v>376</v>
      </c>
      <c r="BB46" s="326">
        <v>600</v>
      </c>
      <c r="BC46" s="410">
        <v>6</v>
      </c>
      <c r="BD46" s="324">
        <v>90</v>
      </c>
      <c r="BE46" s="324">
        <v>1</v>
      </c>
      <c r="BF46" s="325">
        <f t="shared" si="0"/>
        <v>15.320510000000001</v>
      </c>
      <c r="BG46" s="305" t="s">
        <v>320</v>
      </c>
      <c r="BH46" s="306" t="str">
        <f t="shared" ref="BH46" si="617">CONCATENATE(E46)</f>
        <v>538-5450</v>
      </c>
      <c r="BI46" s="326">
        <v>100</v>
      </c>
      <c r="BJ46" s="327">
        <f t="shared" si="488"/>
        <v>74.000500000000002</v>
      </c>
      <c r="BK46" s="328">
        <f t="shared" si="489"/>
        <v>1.8423099999999999</v>
      </c>
      <c r="BL46" s="329">
        <f t="shared" si="490"/>
        <v>4360</v>
      </c>
      <c r="BM46" s="328">
        <f t="shared" si="491"/>
        <v>50.864124550925837</v>
      </c>
      <c r="BN46" s="328">
        <f t="shared" si="492"/>
        <v>2.3863554539212033</v>
      </c>
      <c r="BO46" s="329">
        <f t="shared" si="493"/>
        <v>5450</v>
      </c>
      <c r="BP46" s="328">
        <f t="shared" si="494"/>
        <v>44.797971259065008</v>
      </c>
      <c r="BQ46" s="328">
        <f t="shared" si="495"/>
        <v>2.5227852733916869</v>
      </c>
      <c r="BR46" s="329">
        <f t="shared" si="496"/>
        <v>6540</v>
      </c>
      <c r="BS46" s="328">
        <f t="shared" si="497"/>
        <v>36.511624169953997</v>
      </c>
      <c r="BT46" s="330">
        <f t="shared" si="498"/>
        <v>2.5878479922936108</v>
      </c>
      <c r="BU46" s="411">
        <f t="shared" ref="BU46" si="618">I46</f>
        <v>74.000500000000002</v>
      </c>
      <c r="BV46" s="332">
        <f t="shared" ref="BV46" si="619">J46</f>
        <v>-9.4416699999999992E-3</v>
      </c>
      <c r="BW46" s="332">
        <f t="shared" ref="BW46" si="620">K46</f>
        <v>1.9164E-6</v>
      </c>
      <c r="BX46" s="332">
        <f t="shared" ref="BX46" si="621">L46</f>
        <v>-2.5343099999999998E-10</v>
      </c>
      <c r="BY46" s="332">
        <f t="shared" ref="BY46" si="622">M46</f>
        <v>7.2063999999999997E-15</v>
      </c>
      <c r="BZ46" s="332">
        <f t="shared" ref="BZ46" si="623">N46</f>
        <v>0</v>
      </c>
      <c r="CA46" s="332">
        <f t="shared" ref="CA46" si="624">O46</f>
        <v>1.8423099999999999</v>
      </c>
      <c r="CB46" s="332">
        <f t="shared" ref="CB46" si="625">P46</f>
        <v>-3.5920300000000002E-5</v>
      </c>
      <c r="CC46" s="332">
        <f t="shared" ref="CC46" si="626">Q46</f>
        <v>7.4088600000000001E-8</v>
      </c>
      <c r="CD46" s="332">
        <f t="shared" ref="CD46" si="627">R46</f>
        <v>-9.9703599999999999E-12</v>
      </c>
      <c r="CE46" s="332">
        <f t="shared" ref="CE46" si="628">S46</f>
        <v>3.2827000000000001E-16</v>
      </c>
      <c r="CF46" s="332">
        <f t="shared" ref="CF46" si="629">T46</f>
        <v>0</v>
      </c>
      <c r="CG46" s="329">
        <v>0</v>
      </c>
      <c r="CH46" s="329">
        <v>0</v>
      </c>
      <c r="CI46" s="329">
        <v>0</v>
      </c>
      <c r="CJ46" s="329">
        <v>0</v>
      </c>
      <c r="CK46" s="329">
        <v>0</v>
      </c>
      <c r="CL46" s="412">
        <v>0</v>
      </c>
      <c r="CM46" s="334">
        <v>9000</v>
      </c>
      <c r="CN46" s="329">
        <v>70</v>
      </c>
      <c r="CO46" s="329">
        <v>70</v>
      </c>
      <c r="CP46" s="329">
        <v>3</v>
      </c>
      <c r="CQ46" s="329">
        <v>70</v>
      </c>
      <c r="CR46" s="329">
        <v>1000</v>
      </c>
      <c r="CS46" s="329">
        <v>5</v>
      </c>
      <c r="CT46" s="329">
        <v>5</v>
      </c>
      <c r="CU46" s="329">
        <v>0.5</v>
      </c>
      <c r="CV46" s="329">
        <v>5</v>
      </c>
      <c r="CW46" s="329">
        <v>1</v>
      </c>
      <c r="CX46" s="329">
        <v>1</v>
      </c>
      <c r="CY46" s="329">
        <v>1</v>
      </c>
      <c r="CZ46" s="329">
        <v>1</v>
      </c>
      <c r="DA46" s="329">
        <f t="shared" si="511"/>
        <v>4360</v>
      </c>
      <c r="DB46" s="329">
        <v>4</v>
      </c>
      <c r="DC46" s="329">
        <f t="shared" si="512"/>
        <v>6540</v>
      </c>
      <c r="DD46" s="412">
        <v>4</v>
      </c>
      <c r="DE46" s="334">
        <v>8600</v>
      </c>
      <c r="DF46" s="329">
        <v>7900</v>
      </c>
      <c r="DG46" s="329">
        <v>7200</v>
      </c>
      <c r="DH46" s="329">
        <v>6540</v>
      </c>
      <c r="DI46" s="329">
        <v>6000</v>
      </c>
      <c r="DJ46" s="329">
        <v>5450</v>
      </c>
      <c r="DK46" s="329">
        <v>4900</v>
      </c>
      <c r="DL46" s="329">
        <v>4360</v>
      </c>
      <c r="DM46" s="329">
        <v>3600</v>
      </c>
      <c r="DN46" s="329">
        <v>2700</v>
      </c>
      <c r="DO46" s="329">
        <v>1800</v>
      </c>
      <c r="DP46" s="329">
        <v>900</v>
      </c>
      <c r="DQ46" s="329">
        <v>0</v>
      </c>
      <c r="DR46" s="306"/>
      <c r="DS46" s="306"/>
      <c r="DT46" s="306"/>
      <c r="DU46" s="322"/>
    </row>
    <row r="47" spans="1:125">
      <c r="A47" s="305">
        <v>538</v>
      </c>
      <c r="B47" s="326" t="s">
        <v>25</v>
      </c>
      <c r="C47" s="403" t="s">
        <v>186</v>
      </c>
      <c r="D47" s="404" t="s">
        <v>187</v>
      </c>
      <c r="E47" s="405" t="s">
        <v>231</v>
      </c>
      <c r="F47" s="305">
        <f>F46</f>
        <v>3500</v>
      </c>
      <c r="G47" s="306">
        <f>G46</f>
        <v>5450</v>
      </c>
      <c r="H47" s="306">
        <f>H46</f>
        <v>7100</v>
      </c>
      <c r="I47" s="415">
        <v>74.000500000000002</v>
      </c>
      <c r="J47" s="415">
        <v>-9.4416699999999992E-3</v>
      </c>
      <c r="K47" s="415">
        <v>1.9164E-6</v>
      </c>
      <c r="L47" s="415">
        <v>-2.5343099999999998E-10</v>
      </c>
      <c r="M47" s="415">
        <v>7.2063999999999997E-15</v>
      </c>
      <c r="N47" s="415">
        <v>0</v>
      </c>
      <c r="O47" s="415">
        <v>1.8423099999999999</v>
      </c>
      <c r="P47" s="415">
        <v>-3.5920300000000002E-5</v>
      </c>
      <c r="Q47" s="415">
        <v>7.4088600000000001E-8</v>
      </c>
      <c r="R47" s="415">
        <v>-9.9703599999999999E-12</v>
      </c>
      <c r="S47" s="415">
        <v>3.2827000000000001E-16</v>
      </c>
      <c r="T47" s="416">
        <v>0</v>
      </c>
      <c r="U47" s="338">
        <v>73.445530000000005</v>
      </c>
      <c r="V47" s="339">
        <v>-9.7748899999999996E-3</v>
      </c>
      <c r="W47" s="339">
        <v>-1.7521389999999999E-6</v>
      </c>
      <c r="X47" s="339">
        <v>7.9695989999999997E-10</v>
      </c>
      <c r="Y47" s="339">
        <v>-1.1094979999999999E-13</v>
      </c>
      <c r="Z47" s="407">
        <v>4.8009480000000001E-18</v>
      </c>
      <c r="AA47" s="406">
        <v>35</v>
      </c>
      <c r="AB47" s="350">
        <v>0</v>
      </c>
      <c r="AC47" s="350">
        <v>0</v>
      </c>
      <c r="AD47" s="438">
        <v>0</v>
      </c>
      <c r="AE47" s="338">
        <v>0.99802480000000005</v>
      </c>
      <c r="AF47" s="339">
        <v>6.0585939999999996E-4</v>
      </c>
      <c r="AG47" s="339">
        <v>-3.5392019999999997E-5</v>
      </c>
      <c r="AH47" s="339">
        <v>3.2371319999999999E-7</v>
      </c>
      <c r="AI47" s="339">
        <v>-9.4169679999999998E-10</v>
      </c>
      <c r="AJ47" s="407">
        <v>0</v>
      </c>
      <c r="AK47" s="338">
        <v>0.9973455</v>
      </c>
      <c r="AL47" s="339">
        <v>-2.0710770000000002E-3</v>
      </c>
      <c r="AM47" s="339">
        <v>3.0353660000000001E-5</v>
      </c>
      <c r="AN47" s="339">
        <v>-2.099743E-7</v>
      </c>
      <c r="AO47" s="339">
        <v>4.60191E-10</v>
      </c>
      <c r="AP47" s="407">
        <v>0</v>
      </c>
      <c r="AQ47" s="338">
        <v>1.1350199999999999</v>
      </c>
      <c r="AR47" s="339">
        <v>3.750247E-3</v>
      </c>
      <c r="AS47" s="339">
        <v>3.9312830000000001E-6</v>
      </c>
      <c r="AT47" s="339">
        <v>-2.114071E-7</v>
      </c>
      <c r="AU47" s="339">
        <v>8.7716769999999997E-10</v>
      </c>
      <c r="AV47" s="340">
        <v>0</v>
      </c>
      <c r="AW47" s="318">
        <v>5.38</v>
      </c>
      <c r="AX47" s="319">
        <v>5000</v>
      </c>
      <c r="AY47" s="408"/>
      <c r="AZ47" s="441">
        <v>1</v>
      </c>
      <c r="BA47" s="306">
        <v>376</v>
      </c>
      <c r="BB47" s="326">
        <v>600</v>
      </c>
      <c r="BC47" s="410">
        <v>5</v>
      </c>
      <c r="BD47" s="324">
        <v>89</v>
      </c>
      <c r="BE47" s="324">
        <v>1</v>
      </c>
      <c r="BF47" s="325">
        <f t="shared" si="0"/>
        <v>73.445530000000005</v>
      </c>
      <c r="BG47" s="305" t="s">
        <v>320</v>
      </c>
      <c r="BH47" s="306" t="str">
        <f t="shared" ref="BH47" si="630">CONCATENATE(E47)</f>
        <v>538-5450C</v>
      </c>
      <c r="BI47" s="326">
        <v>100</v>
      </c>
      <c r="BJ47" s="327">
        <f t="shared" si="488"/>
        <v>74.000500000000002</v>
      </c>
      <c r="BK47" s="328">
        <f t="shared" si="489"/>
        <v>1.8423099999999999</v>
      </c>
      <c r="BL47" s="329">
        <f t="shared" si="490"/>
        <v>4360</v>
      </c>
      <c r="BM47" s="328">
        <f t="shared" si="491"/>
        <v>50.864124550925837</v>
      </c>
      <c r="BN47" s="328">
        <f t="shared" si="492"/>
        <v>2.3863554539212033</v>
      </c>
      <c r="BO47" s="329">
        <f t="shared" si="493"/>
        <v>5450</v>
      </c>
      <c r="BP47" s="328">
        <f t="shared" si="494"/>
        <v>44.797971259065008</v>
      </c>
      <c r="BQ47" s="328">
        <f t="shared" si="495"/>
        <v>2.5227852733916869</v>
      </c>
      <c r="BR47" s="329">
        <f t="shared" si="496"/>
        <v>6540</v>
      </c>
      <c r="BS47" s="328">
        <f t="shared" si="497"/>
        <v>36.511624169953997</v>
      </c>
      <c r="BT47" s="330">
        <f t="shared" si="498"/>
        <v>2.5878479922936108</v>
      </c>
      <c r="BU47" s="411">
        <f t="shared" ref="BU47" si="631">I47</f>
        <v>74.000500000000002</v>
      </c>
      <c r="BV47" s="332">
        <f t="shared" ref="BV47" si="632">J47</f>
        <v>-9.4416699999999992E-3</v>
      </c>
      <c r="BW47" s="332">
        <f t="shared" ref="BW47" si="633">K47</f>
        <v>1.9164E-6</v>
      </c>
      <c r="BX47" s="332">
        <f t="shared" ref="BX47" si="634">L47</f>
        <v>-2.5343099999999998E-10</v>
      </c>
      <c r="BY47" s="332">
        <f t="shared" ref="BY47" si="635">M47</f>
        <v>7.2063999999999997E-15</v>
      </c>
      <c r="BZ47" s="332">
        <f t="shared" ref="BZ47" si="636">N47</f>
        <v>0</v>
      </c>
      <c r="CA47" s="332">
        <f t="shared" ref="CA47" si="637">O47</f>
        <v>1.8423099999999999</v>
      </c>
      <c r="CB47" s="332">
        <f t="shared" ref="CB47" si="638">P47</f>
        <v>-3.5920300000000002E-5</v>
      </c>
      <c r="CC47" s="332">
        <f t="shared" ref="CC47" si="639">Q47</f>
        <v>7.4088600000000001E-8</v>
      </c>
      <c r="CD47" s="332">
        <f t="shared" ref="CD47" si="640">R47</f>
        <v>-9.9703599999999999E-12</v>
      </c>
      <c r="CE47" s="332">
        <f t="shared" ref="CE47" si="641">S47</f>
        <v>3.2827000000000001E-16</v>
      </c>
      <c r="CF47" s="332">
        <f t="shared" ref="CF47" si="642">T47</f>
        <v>0</v>
      </c>
      <c r="CG47" s="329">
        <v>0</v>
      </c>
      <c r="CH47" s="329">
        <v>0</v>
      </c>
      <c r="CI47" s="329">
        <v>0</v>
      </c>
      <c r="CJ47" s="329">
        <v>0</v>
      </c>
      <c r="CK47" s="329">
        <v>0</v>
      </c>
      <c r="CL47" s="412">
        <v>0</v>
      </c>
      <c r="CM47" s="334">
        <v>9000</v>
      </c>
      <c r="CN47" s="329">
        <v>70</v>
      </c>
      <c r="CO47" s="329">
        <v>70</v>
      </c>
      <c r="CP47" s="329">
        <v>3</v>
      </c>
      <c r="CQ47" s="329">
        <v>70</v>
      </c>
      <c r="CR47" s="329">
        <v>1000</v>
      </c>
      <c r="CS47" s="329">
        <v>5</v>
      </c>
      <c r="CT47" s="329">
        <v>5</v>
      </c>
      <c r="CU47" s="329">
        <v>0.5</v>
      </c>
      <c r="CV47" s="329">
        <v>5</v>
      </c>
      <c r="CW47" s="329">
        <v>1</v>
      </c>
      <c r="CX47" s="329">
        <v>1</v>
      </c>
      <c r="CY47" s="329">
        <v>1</v>
      </c>
      <c r="CZ47" s="329">
        <v>1</v>
      </c>
      <c r="DA47" s="329">
        <f t="shared" si="511"/>
        <v>4360</v>
      </c>
      <c r="DB47" s="329">
        <v>4</v>
      </c>
      <c r="DC47" s="329">
        <f t="shared" si="512"/>
        <v>6540</v>
      </c>
      <c r="DD47" s="412">
        <v>4</v>
      </c>
      <c r="DE47" s="334">
        <v>8600</v>
      </c>
      <c r="DF47" s="329">
        <v>7900</v>
      </c>
      <c r="DG47" s="329">
        <v>7200</v>
      </c>
      <c r="DH47" s="329">
        <v>6540</v>
      </c>
      <c r="DI47" s="329">
        <v>6000</v>
      </c>
      <c r="DJ47" s="329">
        <v>5450</v>
      </c>
      <c r="DK47" s="329">
        <v>4900</v>
      </c>
      <c r="DL47" s="329">
        <v>4360</v>
      </c>
      <c r="DM47" s="329">
        <v>3600</v>
      </c>
      <c r="DN47" s="329">
        <v>2700</v>
      </c>
      <c r="DO47" s="329">
        <v>1800</v>
      </c>
      <c r="DP47" s="329">
        <v>900</v>
      </c>
      <c r="DQ47" s="329">
        <v>0</v>
      </c>
      <c r="DR47" s="306"/>
      <c r="DS47" s="306"/>
      <c r="DT47" s="306"/>
      <c r="DU47" s="322"/>
    </row>
    <row r="48" spans="1:125">
      <c r="A48" s="305">
        <v>538</v>
      </c>
      <c r="B48" s="326" t="s">
        <v>26</v>
      </c>
      <c r="C48" s="403" t="s">
        <v>159</v>
      </c>
      <c r="D48" s="404" t="s">
        <v>188</v>
      </c>
      <c r="E48" s="405" t="s">
        <v>85</v>
      </c>
      <c r="F48" s="305">
        <v>4800</v>
      </c>
      <c r="G48" s="306">
        <v>7350</v>
      </c>
      <c r="H48" s="306">
        <v>8900</v>
      </c>
      <c r="I48" s="415">
        <v>77.111999999999995</v>
      </c>
      <c r="J48" s="415">
        <v>-3.3412300000000002E-3</v>
      </c>
      <c r="K48" s="415">
        <v>3.4908E-7</v>
      </c>
      <c r="L48" s="415">
        <v>-6.1588599999999997E-11</v>
      </c>
      <c r="M48" s="415">
        <v>4.8465800000000004E-16</v>
      </c>
      <c r="N48" s="415">
        <v>-8.1975000000000001E-20</v>
      </c>
      <c r="O48" s="415">
        <v>2.6448800000000001</v>
      </c>
      <c r="P48" s="415">
        <v>2.21277E-4</v>
      </c>
      <c r="Q48" s="415">
        <v>-9.1707099999999994E-8</v>
      </c>
      <c r="R48" s="415">
        <v>3.7576299999999998E-11</v>
      </c>
      <c r="S48" s="415">
        <v>-5.5250100000000002E-15</v>
      </c>
      <c r="T48" s="416">
        <v>2.5000000000000002E-19</v>
      </c>
      <c r="U48" s="338">
        <v>16.597840000000001</v>
      </c>
      <c r="V48" s="339">
        <v>1.382051E-3</v>
      </c>
      <c r="W48" s="339">
        <v>-1.2838629999999999E-6</v>
      </c>
      <c r="X48" s="339">
        <v>2.8473020000000002E-10</v>
      </c>
      <c r="Y48" s="339">
        <v>-2.66777E-14</v>
      </c>
      <c r="Z48" s="407">
        <v>8.574892E-19</v>
      </c>
      <c r="AA48" s="406">
        <v>40</v>
      </c>
      <c r="AB48" s="350">
        <v>0</v>
      </c>
      <c r="AC48" s="350">
        <v>0</v>
      </c>
      <c r="AD48" s="438">
        <v>0</v>
      </c>
      <c r="AE48" s="338">
        <v>1.0007349999999999</v>
      </c>
      <c r="AF48" s="339">
        <v>1.2266269999999999E-4</v>
      </c>
      <c r="AG48" s="339">
        <v>-1.902014E-5</v>
      </c>
      <c r="AH48" s="339">
        <v>1.8517510000000001E-7</v>
      </c>
      <c r="AI48" s="339">
        <v>-5.9732709999999995E-10</v>
      </c>
      <c r="AJ48" s="407">
        <v>0</v>
      </c>
      <c r="AK48" s="338">
        <v>0.9952415</v>
      </c>
      <c r="AL48" s="339">
        <v>-1.4668699999999999E-3</v>
      </c>
      <c r="AM48" s="339">
        <v>1.143876E-5</v>
      </c>
      <c r="AN48" s="339">
        <v>-2.444892E-8</v>
      </c>
      <c r="AO48" s="339">
        <v>-8.1668930000000003E-11</v>
      </c>
      <c r="AP48" s="407">
        <v>0</v>
      </c>
      <c r="AQ48" s="338">
        <v>1.05247</v>
      </c>
      <c r="AR48" s="339">
        <v>4.5449510000000002E-3</v>
      </c>
      <c r="AS48" s="339">
        <v>-2.4122440000000001E-5</v>
      </c>
      <c r="AT48" s="339">
        <v>4.4619200000000002E-8</v>
      </c>
      <c r="AU48" s="339">
        <v>1.5440059999999999E-10</v>
      </c>
      <c r="AV48" s="340">
        <v>0</v>
      </c>
      <c r="AW48" s="318">
        <v>5.38</v>
      </c>
      <c r="AX48" s="319">
        <v>5000</v>
      </c>
      <c r="AY48" s="408"/>
      <c r="AZ48" s="441">
        <v>1</v>
      </c>
      <c r="BA48" s="306">
        <v>376</v>
      </c>
      <c r="BB48" s="326">
        <v>600</v>
      </c>
      <c r="BC48" s="410">
        <v>4</v>
      </c>
      <c r="BD48" s="324">
        <v>72</v>
      </c>
      <c r="BE48" s="324">
        <v>1</v>
      </c>
      <c r="BF48" s="325">
        <f t="shared" si="0"/>
        <v>16.597840000000001</v>
      </c>
      <c r="BG48" s="305" t="s">
        <v>320</v>
      </c>
      <c r="BH48" s="306" t="str">
        <f t="shared" ref="BH48" si="643">CONCATENATE(E48)</f>
        <v>538-7350</v>
      </c>
      <c r="BI48" s="326">
        <v>100</v>
      </c>
      <c r="BJ48" s="327">
        <f t="shared" si="488"/>
        <v>77.111999999999995</v>
      </c>
      <c r="BK48" s="328">
        <f t="shared" si="489"/>
        <v>2.6448800000000001</v>
      </c>
      <c r="BL48" s="329">
        <f t="shared" si="490"/>
        <v>5880</v>
      </c>
      <c r="BM48" s="328">
        <f t="shared" si="491"/>
        <v>57.017154272243822</v>
      </c>
      <c r="BN48" s="328">
        <f t="shared" si="492"/>
        <v>3.5671227010974471</v>
      </c>
      <c r="BO48" s="329">
        <f t="shared" si="493"/>
        <v>7350</v>
      </c>
      <c r="BP48" s="328">
        <f t="shared" si="494"/>
        <v>46.613472133061762</v>
      </c>
      <c r="BQ48" s="328">
        <f t="shared" si="495"/>
        <v>3.4755251147605604</v>
      </c>
      <c r="BR48" s="329">
        <f t="shared" si="496"/>
        <v>8820</v>
      </c>
      <c r="BS48" s="328">
        <f t="shared" si="497"/>
        <v>31.097917674782877</v>
      </c>
      <c r="BT48" s="330">
        <f t="shared" si="498"/>
        <v>3.1530522650802233</v>
      </c>
      <c r="BU48" s="411">
        <f t="shared" ref="BU48" si="644">I48</f>
        <v>77.111999999999995</v>
      </c>
      <c r="BV48" s="332">
        <f t="shared" ref="BV48" si="645">J48</f>
        <v>-3.3412300000000002E-3</v>
      </c>
      <c r="BW48" s="332">
        <f t="shared" ref="BW48" si="646">K48</f>
        <v>3.4908E-7</v>
      </c>
      <c r="BX48" s="332">
        <f t="shared" ref="BX48" si="647">L48</f>
        <v>-6.1588599999999997E-11</v>
      </c>
      <c r="BY48" s="332">
        <f t="shared" ref="BY48" si="648">M48</f>
        <v>4.8465800000000004E-16</v>
      </c>
      <c r="BZ48" s="332">
        <f t="shared" ref="BZ48" si="649">N48</f>
        <v>-8.1975000000000001E-20</v>
      </c>
      <c r="CA48" s="332">
        <f t="shared" ref="CA48" si="650">O48</f>
        <v>2.6448800000000001</v>
      </c>
      <c r="CB48" s="332">
        <f t="shared" ref="CB48" si="651">P48</f>
        <v>2.21277E-4</v>
      </c>
      <c r="CC48" s="332">
        <f t="shared" ref="CC48" si="652">Q48</f>
        <v>-9.1707099999999994E-8</v>
      </c>
      <c r="CD48" s="332">
        <f t="shared" ref="CD48" si="653">R48</f>
        <v>3.7576299999999998E-11</v>
      </c>
      <c r="CE48" s="332">
        <f t="shared" ref="CE48" si="654">S48</f>
        <v>-5.5250100000000002E-15</v>
      </c>
      <c r="CF48" s="332">
        <f t="shared" ref="CF48" si="655">T48</f>
        <v>2.5000000000000002E-19</v>
      </c>
      <c r="CG48" s="329">
        <v>0</v>
      </c>
      <c r="CH48" s="329">
        <v>0</v>
      </c>
      <c r="CI48" s="329">
        <v>0</v>
      </c>
      <c r="CJ48" s="329">
        <v>0</v>
      </c>
      <c r="CK48" s="329">
        <v>0</v>
      </c>
      <c r="CL48" s="412">
        <v>0</v>
      </c>
      <c r="CM48" s="334">
        <v>10000</v>
      </c>
      <c r="CN48" s="329">
        <v>75</v>
      </c>
      <c r="CO48" s="329">
        <v>80</v>
      </c>
      <c r="CP48" s="329">
        <v>5</v>
      </c>
      <c r="CQ48" s="329">
        <v>70</v>
      </c>
      <c r="CR48" s="329">
        <v>1000</v>
      </c>
      <c r="CS48" s="329">
        <v>5</v>
      </c>
      <c r="CT48" s="329">
        <v>5</v>
      </c>
      <c r="CU48" s="329">
        <v>1</v>
      </c>
      <c r="CV48" s="329">
        <v>5</v>
      </c>
      <c r="CW48" s="329">
        <v>1</v>
      </c>
      <c r="CX48" s="329">
        <v>1</v>
      </c>
      <c r="CY48" s="329">
        <v>1</v>
      </c>
      <c r="CZ48" s="329">
        <v>1</v>
      </c>
      <c r="DA48" s="329">
        <f t="shared" si="511"/>
        <v>5880</v>
      </c>
      <c r="DB48" s="329">
        <v>4</v>
      </c>
      <c r="DC48" s="329">
        <f t="shared" si="512"/>
        <v>8820</v>
      </c>
      <c r="DD48" s="412">
        <v>4</v>
      </c>
      <c r="DE48" s="334">
        <v>10500</v>
      </c>
      <c r="DF48" s="329">
        <v>9650</v>
      </c>
      <c r="DG48" s="329">
        <v>8820</v>
      </c>
      <c r="DH48" s="329">
        <v>8320</v>
      </c>
      <c r="DI48" s="329">
        <v>7840</v>
      </c>
      <c r="DJ48" s="329">
        <v>7350</v>
      </c>
      <c r="DK48" s="329">
        <v>6860</v>
      </c>
      <c r="DL48" s="329">
        <v>6370</v>
      </c>
      <c r="DM48" s="329">
        <v>5880</v>
      </c>
      <c r="DN48" s="329">
        <v>5000</v>
      </c>
      <c r="DO48" s="329">
        <v>4000</v>
      </c>
      <c r="DP48" s="329">
        <v>3000</v>
      </c>
      <c r="DQ48" s="329">
        <v>2000</v>
      </c>
      <c r="DR48" s="329">
        <v>1000</v>
      </c>
      <c r="DS48" s="329">
        <v>0</v>
      </c>
      <c r="DT48" s="306"/>
      <c r="DU48" s="322"/>
    </row>
    <row r="49" spans="1:125">
      <c r="A49" s="305">
        <v>538</v>
      </c>
      <c r="B49" s="326" t="s">
        <v>26</v>
      </c>
      <c r="C49" s="403" t="s">
        <v>159</v>
      </c>
      <c r="D49" s="404" t="s">
        <v>188</v>
      </c>
      <c r="E49" s="405" t="s">
        <v>232</v>
      </c>
      <c r="F49" s="305">
        <f>F48</f>
        <v>4800</v>
      </c>
      <c r="G49" s="306">
        <f>G48</f>
        <v>7350</v>
      </c>
      <c r="H49" s="306">
        <f>H48</f>
        <v>8900</v>
      </c>
      <c r="I49" s="415">
        <v>77.111999999999995</v>
      </c>
      <c r="J49" s="415">
        <v>-3.3412300000000002E-3</v>
      </c>
      <c r="K49" s="415">
        <v>3.4908E-7</v>
      </c>
      <c r="L49" s="415">
        <v>-6.1588599999999997E-11</v>
      </c>
      <c r="M49" s="415">
        <v>4.8465800000000004E-16</v>
      </c>
      <c r="N49" s="415">
        <v>-8.1975000000000001E-20</v>
      </c>
      <c r="O49" s="415">
        <v>2.6448800000000001</v>
      </c>
      <c r="P49" s="415">
        <v>2.21277E-4</v>
      </c>
      <c r="Q49" s="415">
        <v>-9.1707099999999994E-8</v>
      </c>
      <c r="R49" s="415">
        <v>3.7576299999999998E-11</v>
      </c>
      <c r="S49" s="415">
        <v>-5.5250100000000002E-15</v>
      </c>
      <c r="T49" s="416">
        <v>2.5000000000000002E-19</v>
      </c>
      <c r="U49" s="338">
        <v>98.178880000000007</v>
      </c>
      <c r="V49" s="339">
        <v>-1.9992550000000001E-2</v>
      </c>
      <c r="W49" s="339">
        <v>5.009075E-6</v>
      </c>
      <c r="X49" s="339">
        <v>-7.2207329999999999E-10</v>
      </c>
      <c r="Y49" s="339">
        <v>2.6579049999999999E-14</v>
      </c>
      <c r="Z49" s="407">
        <v>4.7035470000000004E-19</v>
      </c>
      <c r="AA49" s="406">
        <v>40</v>
      </c>
      <c r="AB49" s="350">
        <v>0</v>
      </c>
      <c r="AC49" s="350">
        <v>0</v>
      </c>
      <c r="AD49" s="438">
        <v>0</v>
      </c>
      <c r="AE49" s="338">
        <v>1.0007349999999999</v>
      </c>
      <c r="AF49" s="339">
        <v>1.2266269999999999E-4</v>
      </c>
      <c r="AG49" s="339">
        <v>-1.902014E-5</v>
      </c>
      <c r="AH49" s="339">
        <v>1.8517510000000001E-7</v>
      </c>
      <c r="AI49" s="339">
        <v>-5.9732709999999995E-10</v>
      </c>
      <c r="AJ49" s="407">
        <v>0</v>
      </c>
      <c r="AK49" s="338">
        <v>0.9952415</v>
      </c>
      <c r="AL49" s="339">
        <v>-1.4668699999999999E-3</v>
      </c>
      <c r="AM49" s="339">
        <v>1.143876E-5</v>
      </c>
      <c r="AN49" s="339">
        <v>-2.444892E-8</v>
      </c>
      <c r="AO49" s="339">
        <v>-8.1668930000000003E-11</v>
      </c>
      <c r="AP49" s="407">
        <v>0</v>
      </c>
      <c r="AQ49" s="338">
        <v>1.05247</v>
      </c>
      <c r="AR49" s="339">
        <v>4.5449510000000002E-3</v>
      </c>
      <c r="AS49" s="339">
        <v>-2.4122440000000001E-5</v>
      </c>
      <c r="AT49" s="339">
        <v>4.4619200000000002E-8</v>
      </c>
      <c r="AU49" s="339">
        <v>1.5440059999999999E-10</v>
      </c>
      <c r="AV49" s="340">
        <v>0</v>
      </c>
      <c r="AW49" s="318">
        <v>5.38</v>
      </c>
      <c r="AX49" s="319">
        <v>5000</v>
      </c>
      <c r="AY49" s="408"/>
      <c r="AZ49" s="441">
        <v>1</v>
      </c>
      <c r="BA49" s="306">
        <v>376</v>
      </c>
      <c r="BB49" s="326">
        <v>600</v>
      </c>
      <c r="BC49" s="410">
        <v>4</v>
      </c>
      <c r="BD49" s="324">
        <v>71</v>
      </c>
      <c r="BE49" s="324">
        <v>1</v>
      </c>
      <c r="BF49" s="325">
        <f t="shared" si="0"/>
        <v>98.178880000000007</v>
      </c>
      <c r="BG49" s="305" t="s">
        <v>320</v>
      </c>
      <c r="BH49" s="306" t="str">
        <f t="shared" ref="BH49" si="656">CONCATENATE(E49)</f>
        <v>538-7350C</v>
      </c>
      <c r="BI49" s="326">
        <v>100</v>
      </c>
      <c r="BJ49" s="327">
        <f t="shared" si="488"/>
        <v>77.111999999999995</v>
      </c>
      <c r="BK49" s="328">
        <f t="shared" si="489"/>
        <v>2.6448800000000001</v>
      </c>
      <c r="BL49" s="329">
        <f t="shared" si="490"/>
        <v>5880</v>
      </c>
      <c r="BM49" s="328">
        <f t="shared" si="491"/>
        <v>57.017154272243822</v>
      </c>
      <c r="BN49" s="328">
        <f t="shared" si="492"/>
        <v>3.5671227010974471</v>
      </c>
      <c r="BO49" s="329">
        <f t="shared" si="493"/>
        <v>7350</v>
      </c>
      <c r="BP49" s="328">
        <f t="shared" si="494"/>
        <v>46.613472133061762</v>
      </c>
      <c r="BQ49" s="328">
        <f t="shared" si="495"/>
        <v>3.4755251147605604</v>
      </c>
      <c r="BR49" s="329">
        <f t="shared" si="496"/>
        <v>8820</v>
      </c>
      <c r="BS49" s="328">
        <f t="shared" si="497"/>
        <v>31.097917674782877</v>
      </c>
      <c r="BT49" s="330">
        <f t="shared" si="498"/>
        <v>3.1530522650802233</v>
      </c>
      <c r="BU49" s="411">
        <f t="shared" ref="BU49" si="657">I49</f>
        <v>77.111999999999995</v>
      </c>
      <c r="BV49" s="332">
        <f t="shared" ref="BV49" si="658">J49</f>
        <v>-3.3412300000000002E-3</v>
      </c>
      <c r="BW49" s="332">
        <f t="shared" ref="BW49" si="659">K49</f>
        <v>3.4908E-7</v>
      </c>
      <c r="BX49" s="332">
        <f t="shared" ref="BX49" si="660">L49</f>
        <v>-6.1588599999999997E-11</v>
      </c>
      <c r="BY49" s="332">
        <f t="shared" ref="BY49" si="661">M49</f>
        <v>4.8465800000000004E-16</v>
      </c>
      <c r="BZ49" s="332">
        <f t="shared" ref="BZ49" si="662">N49</f>
        <v>-8.1975000000000001E-20</v>
      </c>
      <c r="CA49" s="332">
        <f t="shared" ref="CA49" si="663">O49</f>
        <v>2.6448800000000001</v>
      </c>
      <c r="CB49" s="332">
        <f t="shared" ref="CB49" si="664">P49</f>
        <v>2.21277E-4</v>
      </c>
      <c r="CC49" s="332">
        <f t="shared" ref="CC49" si="665">Q49</f>
        <v>-9.1707099999999994E-8</v>
      </c>
      <c r="CD49" s="332">
        <f t="shared" ref="CD49" si="666">R49</f>
        <v>3.7576299999999998E-11</v>
      </c>
      <c r="CE49" s="332">
        <f t="shared" ref="CE49" si="667">S49</f>
        <v>-5.5250100000000002E-15</v>
      </c>
      <c r="CF49" s="332">
        <f t="shared" ref="CF49" si="668">T49</f>
        <v>2.5000000000000002E-19</v>
      </c>
      <c r="CG49" s="329">
        <v>0</v>
      </c>
      <c r="CH49" s="329">
        <v>0</v>
      </c>
      <c r="CI49" s="329">
        <v>0</v>
      </c>
      <c r="CJ49" s="329">
        <v>0</v>
      </c>
      <c r="CK49" s="329">
        <v>0</v>
      </c>
      <c r="CL49" s="412">
        <v>0</v>
      </c>
      <c r="CM49" s="334">
        <v>10000</v>
      </c>
      <c r="CN49" s="329">
        <v>75</v>
      </c>
      <c r="CO49" s="329">
        <v>80</v>
      </c>
      <c r="CP49" s="329">
        <v>5</v>
      </c>
      <c r="CQ49" s="329">
        <v>70</v>
      </c>
      <c r="CR49" s="329">
        <v>1000</v>
      </c>
      <c r="CS49" s="329">
        <v>5</v>
      </c>
      <c r="CT49" s="329">
        <v>5</v>
      </c>
      <c r="CU49" s="329">
        <v>1</v>
      </c>
      <c r="CV49" s="329">
        <v>5</v>
      </c>
      <c r="CW49" s="329">
        <v>1</v>
      </c>
      <c r="CX49" s="329">
        <v>1</v>
      </c>
      <c r="CY49" s="329">
        <v>1</v>
      </c>
      <c r="CZ49" s="329">
        <v>1</v>
      </c>
      <c r="DA49" s="329">
        <f t="shared" si="511"/>
        <v>5880</v>
      </c>
      <c r="DB49" s="329">
        <v>4</v>
      </c>
      <c r="DC49" s="329">
        <f t="shared" si="512"/>
        <v>8820</v>
      </c>
      <c r="DD49" s="412">
        <v>4</v>
      </c>
      <c r="DE49" s="334">
        <v>10500</v>
      </c>
      <c r="DF49" s="329">
        <v>9650</v>
      </c>
      <c r="DG49" s="329">
        <v>8820</v>
      </c>
      <c r="DH49" s="329">
        <v>8320</v>
      </c>
      <c r="DI49" s="329">
        <v>7840</v>
      </c>
      <c r="DJ49" s="329">
        <v>7350</v>
      </c>
      <c r="DK49" s="329">
        <v>6860</v>
      </c>
      <c r="DL49" s="329">
        <v>6370</v>
      </c>
      <c r="DM49" s="329">
        <v>5880</v>
      </c>
      <c r="DN49" s="329">
        <v>5000</v>
      </c>
      <c r="DO49" s="329">
        <v>4000</v>
      </c>
      <c r="DP49" s="329">
        <v>3000</v>
      </c>
      <c r="DQ49" s="329">
        <v>2000</v>
      </c>
      <c r="DR49" s="329">
        <v>1000</v>
      </c>
      <c r="DS49" s="329">
        <v>0</v>
      </c>
      <c r="DT49" s="306"/>
      <c r="DU49" s="322"/>
    </row>
    <row r="50" spans="1:125">
      <c r="A50" s="305">
        <v>538</v>
      </c>
      <c r="B50" s="326" t="s">
        <v>27</v>
      </c>
      <c r="C50" s="403" t="s">
        <v>186</v>
      </c>
      <c r="D50" s="404" t="s">
        <v>189</v>
      </c>
      <c r="E50" s="405" t="s">
        <v>86</v>
      </c>
      <c r="F50" s="305">
        <v>5700</v>
      </c>
      <c r="G50" s="306">
        <v>8150</v>
      </c>
      <c r="H50" s="306">
        <v>10000</v>
      </c>
      <c r="I50" s="415">
        <v>75.519300000000001</v>
      </c>
      <c r="J50" s="415">
        <v>-2.74523E-3</v>
      </c>
      <c r="K50" s="415">
        <v>1.8814399999999999E-7</v>
      </c>
      <c r="L50" s="415">
        <v>-6.0015500000000003E-11</v>
      </c>
      <c r="M50" s="415">
        <v>2.2023399999999998E-15</v>
      </c>
      <c r="N50" s="415">
        <v>0</v>
      </c>
      <c r="O50" s="415">
        <v>3.1561400000000002</v>
      </c>
      <c r="P50" s="415">
        <v>2.40957E-4</v>
      </c>
      <c r="Q50" s="415">
        <v>-2.2160199999999999E-8</v>
      </c>
      <c r="R50" s="415">
        <v>-1.0442300000000001E-12</v>
      </c>
      <c r="S50" s="415">
        <v>9.7258599999999995E-17</v>
      </c>
      <c r="T50" s="416">
        <v>0</v>
      </c>
      <c r="U50" s="338">
        <v>16.597840000000001</v>
      </c>
      <c r="V50" s="339">
        <v>1.382051E-3</v>
      </c>
      <c r="W50" s="339">
        <v>-1.2838629999999999E-6</v>
      </c>
      <c r="X50" s="339">
        <v>2.8473020000000002E-10</v>
      </c>
      <c r="Y50" s="339">
        <v>-2.66777E-14</v>
      </c>
      <c r="Z50" s="407">
        <v>8.574892E-19</v>
      </c>
      <c r="AA50" s="442">
        <v>40</v>
      </c>
      <c r="AB50" s="443">
        <v>0</v>
      </c>
      <c r="AC50" s="443">
        <v>0</v>
      </c>
      <c r="AD50" s="444">
        <v>0</v>
      </c>
      <c r="AE50" s="338">
        <v>1.0007349999999999</v>
      </c>
      <c r="AF50" s="339">
        <v>1.2266269999999999E-4</v>
      </c>
      <c r="AG50" s="339">
        <v>-1.902014E-5</v>
      </c>
      <c r="AH50" s="339">
        <v>1.8517510000000001E-7</v>
      </c>
      <c r="AI50" s="339">
        <v>-5.9732709999999995E-10</v>
      </c>
      <c r="AJ50" s="407">
        <v>0</v>
      </c>
      <c r="AK50" s="338">
        <v>0.9952415</v>
      </c>
      <c r="AL50" s="339">
        <v>-1.4668699999999999E-3</v>
      </c>
      <c r="AM50" s="339">
        <v>1.143876E-5</v>
      </c>
      <c r="AN50" s="339">
        <v>-2.444892E-8</v>
      </c>
      <c r="AO50" s="339">
        <v>-8.1668930000000003E-11</v>
      </c>
      <c r="AP50" s="407">
        <v>0</v>
      </c>
      <c r="AQ50" s="338">
        <v>1.05247</v>
      </c>
      <c r="AR50" s="339">
        <v>4.5449510000000002E-3</v>
      </c>
      <c r="AS50" s="339">
        <v>-2.4122440000000001E-5</v>
      </c>
      <c r="AT50" s="339">
        <v>4.4619200000000002E-8</v>
      </c>
      <c r="AU50" s="339">
        <v>1.5440059999999999E-10</v>
      </c>
      <c r="AV50" s="340">
        <v>0</v>
      </c>
      <c r="AW50" s="318">
        <v>5.38</v>
      </c>
      <c r="AX50" s="319">
        <v>5000</v>
      </c>
      <c r="AY50" s="408"/>
      <c r="AZ50" s="441">
        <v>1</v>
      </c>
      <c r="BA50" s="306">
        <v>376</v>
      </c>
      <c r="BB50" s="326">
        <v>600</v>
      </c>
      <c r="BC50" s="410">
        <v>4</v>
      </c>
      <c r="BD50" s="324">
        <v>72</v>
      </c>
      <c r="BE50" s="324">
        <v>1</v>
      </c>
      <c r="BF50" s="325">
        <f t="shared" si="0"/>
        <v>16.597840000000001</v>
      </c>
      <c r="BG50" s="305" t="s">
        <v>320</v>
      </c>
      <c r="BH50" s="306" t="str">
        <f t="shared" ref="BH50" si="669">CONCATENATE(E50)</f>
        <v>538-8150</v>
      </c>
      <c r="BI50" s="326">
        <v>100</v>
      </c>
      <c r="BJ50" s="327">
        <f t="shared" si="488"/>
        <v>75.519300000000001</v>
      </c>
      <c r="BK50" s="328">
        <f t="shared" si="489"/>
        <v>3.1561400000000002</v>
      </c>
      <c r="BL50" s="329">
        <f t="shared" si="490"/>
        <v>6520</v>
      </c>
      <c r="BM50" s="328">
        <f t="shared" si="491"/>
        <v>52.964036248341102</v>
      </c>
      <c r="BN50" s="328">
        <f t="shared" si="492"/>
        <v>3.6714730671440501</v>
      </c>
      <c r="BO50" s="329">
        <f t="shared" si="493"/>
        <v>8150</v>
      </c>
      <c r="BP50" s="328">
        <f t="shared" si="494"/>
        <v>42.870287690942121</v>
      </c>
      <c r="BQ50" s="328">
        <f t="shared" si="495"/>
        <v>3.5118166080137163</v>
      </c>
      <c r="BR50" s="329">
        <f t="shared" si="496"/>
        <v>9780</v>
      </c>
      <c r="BS50" s="328">
        <f t="shared" si="497"/>
        <v>30.674006600704789</v>
      </c>
      <c r="BT50" s="330">
        <f t="shared" si="498"/>
        <v>3.3060774885162343</v>
      </c>
      <c r="BU50" s="411">
        <f t="shared" ref="BU50" si="670">I50</f>
        <v>75.519300000000001</v>
      </c>
      <c r="BV50" s="332">
        <f t="shared" ref="BV50" si="671">J50</f>
        <v>-2.74523E-3</v>
      </c>
      <c r="BW50" s="332">
        <f t="shared" ref="BW50" si="672">K50</f>
        <v>1.8814399999999999E-7</v>
      </c>
      <c r="BX50" s="332">
        <f t="shared" ref="BX50" si="673">L50</f>
        <v>-6.0015500000000003E-11</v>
      </c>
      <c r="BY50" s="332">
        <f t="shared" ref="BY50" si="674">M50</f>
        <v>2.2023399999999998E-15</v>
      </c>
      <c r="BZ50" s="332">
        <f t="shared" ref="BZ50" si="675">N50</f>
        <v>0</v>
      </c>
      <c r="CA50" s="332">
        <f t="shared" ref="CA50" si="676">O50</f>
        <v>3.1561400000000002</v>
      </c>
      <c r="CB50" s="332">
        <f t="shared" ref="CB50" si="677">P50</f>
        <v>2.40957E-4</v>
      </c>
      <c r="CC50" s="332">
        <f t="shared" ref="CC50" si="678">Q50</f>
        <v>-2.2160199999999999E-8</v>
      </c>
      <c r="CD50" s="332">
        <f t="shared" ref="CD50" si="679">R50</f>
        <v>-1.0442300000000001E-12</v>
      </c>
      <c r="CE50" s="332">
        <f t="shared" ref="CE50" si="680">S50</f>
        <v>9.7258599999999995E-17</v>
      </c>
      <c r="CF50" s="332">
        <f t="shared" ref="CF50" si="681">T50</f>
        <v>0</v>
      </c>
      <c r="CG50" s="329">
        <v>0</v>
      </c>
      <c r="CH50" s="329">
        <v>0</v>
      </c>
      <c r="CI50" s="329">
        <v>0</v>
      </c>
      <c r="CJ50" s="329">
        <v>0</v>
      </c>
      <c r="CK50" s="329">
        <v>0</v>
      </c>
      <c r="CL50" s="412">
        <v>0</v>
      </c>
      <c r="CM50" s="334">
        <v>12000</v>
      </c>
      <c r="CN50" s="329">
        <v>75</v>
      </c>
      <c r="CO50" s="329">
        <v>80</v>
      </c>
      <c r="CP50" s="329">
        <v>5</v>
      </c>
      <c r="CQ50" s="329">
        <v>70</v>
      </c>
      <c r="CR50" s="329">
        <v>2000</v>
      </c>
      <c r="CS50" s="329">
        <v>5</v>
      </c>
      <c r="CT50" s="329">
        <v>5</v>
      </c>
      <c r="CU50" s="329">
        <v>1</v>
      </c>
      <c r="CV50" s="329">
        <v>5</v>
      </c>
      <c r="CW50" s="329">
        <v>1</v>
      </c>
      <c r="CX50" s="329">
        <v>1</v>
      </c>
      <c r="CY50" s="329">
        <v>1</v>
      </c>
      <c r="CZ50" s="329">
        <v>1</v>
      </c>
      <c r="DA50" s="329">
        <f t="shared" si="511"/>
        <v>6520</v>
      </c>
      <c r="DB50" s="329">
        <v>4</v>
      </c>
      <c r="DC50" s="329">
        <f t="shared" si="512"/>
        <v>9780</v>
      </c>
      <c r="DD50" s="412">
        <v>4</v>
      </c>
      <c r="DE50" s="334">
        <v>13000</v>
      </c>
      <c r="DF50" s="329">
        <v>11900</v>
      </c>
      <c r="DG50" s="329">
        <v>10800</v>
      </c>
      <c r="DH50" s="329">
        <v>9780</v>
      </c>
      <c r="DI50" s="329">
        <v>9240</v>
      </c>
      <c r="DJ50" s="329">
        <v>8690</v>
      </c>
      <c r="DK50" s="329">
        <v>8150</v>
      </c>
      <c r="DL50" s="329">
        <v>7600</v>
      </c>
      <c r="DM50" s="329">
        <v>7060</v>
      </c>
      <c r="DN50" s="329">
        <v>6520</v>
      </c>
      <c r="DO50" s="329">
        <v>4800</v>
      </c>
      <c r="DP50" s="329">
        <v>3600</v>
      </c>
      <c r="DQ50" s="329">
        <v>2400</v>
      </c>
      <c r="DR50" s="329">
        <v>1200</v>
      </c>
      <c r="DS50" s="329">
        <v>0</v>
      </c>
      <c r="DT50" s="306"/>
      <c r="DU50" s="322"/>
    </row>
    <row r="51" spans="1:125">
      <c r="A51" s="305">
        <v>538</v>
      </c>
      <c r="B51" s="326" t="s">
        <v>27</v>
      </c>
      <c r="C51" s="403" t="s">
        <v>186</v>
      </c>
      <c r="D51" s="404" t="s">
        <v>189</v>
      </c>
      <c r="E51" s="405" t="s">
        <v>233</v>
      </c>
      <c r="F51" s="305">
        <f>F50</f>
        <v>5700</v>
      </c>
      <c r="G51" s="306">
        <f>G50</f>
        <v>8150</v>
      </c>
      <c r="H51" s="306">
        <f>H50</f>
        <v>10000</v>
      </c>
      <c r="I51" s="415">
        <v>75.519300000000001</v>
      </c>
      <c r="J51" s="415">
        <v>-2.74523E-3</v>
      </c>
      <c r="K51" s="415">
        <v>1.8814399999999999E-7</v>
      </c>
      <c r="L51" s="415">
        <v>-6.0015500000000003E-11</v>
      </c>
      <c r="M51" s="415">
        <v>2.2023399999999998E-15</v>
      </c>
      <c r="N51" s="415">
        <v>0</v>
      </c>
      <c r="O51" s="415">
        <v>3.1561400000000002</v>
      </c>
      <c r="P51" s="415">
        <v>2.40957E-4</v>
      </c>
      <c r="Q51" s="415">
        <v>-2.2160199999999999E-8</v>
      </c>
      <c r="R51" s="415">
        <v>-1.0442300000000001E-12</v>
      </c>
      <c r="S51" s="415">
        <v>9.7258599999999995E-17</v>
      </c>
      <c r="T51" s="416">
        <v>0</v>
      </c>
      <c r="U51" s="338">
        <v>98.178880000000007</v>
      </c>
      <c r="V51" s="339">
        <v>-1.9992550000000001E-2</v>
      </c>
      <c r="W51" s="339">
        <v>5.009075E-6</v>
      </c>
      <c r="X51" s="339">
        <v>-7.2207329999999999E-10</v>
      </c>
      <c r="Y51" s="339">
        <v>2.6579049999999999E-14</v>
      </c>
      <c r="Z51" s="407">
        <v>4.7035470000000004E-19</v>
      </c>
      <c r="AA51" s="442">
        <v>40</v>
      </c>
      <c r="AB51" s="443">
        <v>0</v>
      </c>
      <c r="AC51" s="443">
        <v>0</v>
      </c>
      <c r="AD51" s="444">
        <v>0</v>
      </c>
      <c r="AE51" s="338">
        <v>1.0007349999999999</v>
      </c>
      <c r="AF51" s="339">
        <v>1.2266269999999999E-4</v>
      </c>
      <c r="AG51" s="339">
        <v>-1.902014E-5</v>
      </c>
      <c r="AH51" s="339">
        <v>1.8517510000000001E-7</v>
      </c>
      <c r="AI51" s="339">
        <v>-5.9732709999999995E-10</v>
      </c>
      <c r="AJ51" s="407">
        <v>0</v>
      </c>
      <c r="AK51" s="338">
        <v>0.9952415</v>
      </c>
      <c r="AL51" s="339">
        <v>-1.4668699999999999E-3</v>
      </c>
      <c r="AM51" s="339">
        <v>1.143876E-5</v>
      </c>
      <c r="AN51" s="339">
        <v>-2.444892E-8</v>
      </c>
      <c r="AO51" s="339">
        <v>-8.1668930000000003E-11</v>
      </c>
      <c r="AP51" s="407">
        <v>0</v>
      </c>
      <c r="AQ51" s="338">
        <v>1.05247</v>
      </c>
      <c r="AR51" s="339">
        <v>4.5449510000000002E-3</v>
      </c>
      <c r="AS51" s="339">
        <v>-2.4122440000000001E-5</v>
      </c>
      <c r="AT51" s="339">
        <v>4.4619200000000002E-8</v>
      </c>
      <c r="AU51" s="339">
        <v>1.5440059999999999E-10</v>
      </c>
      <c r="AV51" s="340">
        <v>0</v>
      </c>
      <c r="AW51" s="318">
        <v>5.38</v>
      </c>
      <c r="AX51" s="319">
        <v>5000</v>
      </c>
      <c r="AY51" s="408"/>
      <c r="AZ51" s="441">
        <v>1</v>
      </c>
      <c r="BA51" s="306">
        <v>376</v>
      </c>
      <c r="BB51" s="326">
        <v>600</v>
      </c>
      <c r="BC51" s="410">
        <v>4</v>
      </c>
      <c r="BD51" s="324">
        <v>71</v>
      </c>
      <c r="BE51" s="324">
        <v>1</v>
      </c>
      <c r="BF51" s="325">
        <f t="shared" si="0"/>
        <v>98.178880000000007</v>
      </c>
      <c r="BG51" s="305" t="s">
        <v>320</v>
      </c>
      <c r="BH51" s="306" t="str">
        <f t="shared" ref="BH51" si="682">CONCATENATE(E51)</f>
        <v>538-8150C</v>
      </c>
      <c r="BI51" s="326">
        <v>100</v>
      </c>
      <c r="BJ51" s="327">
        <f t="shared" si="488"/>
        <v>75.519300000000001</v>
      </c>
      <c r="BK51" s="328">
        <f t="shared" si="489"/>
        <v>3.1561400000000002</v>
      </c>
      <c r="BL51" s="329">
        <f t="shared" si="490"/>
        <v>6520</v>
      </c>
      <c r="BM51" s="328">
        <f t="shared" si="491"/>
        <v>52.964036248341102</v>
      </c>
      <c r="BN51" s="328">
        <f t="shared" si="492"/>
        <v>3.6714730671440501</v>
      </c>
      <c r="BO51" s="329">
        <f t="shared" si="493"/>
        <v>8150</v>
      </c>
      <c r="BP51" s="328">
        <f t="shared" si="494"/>
        <v>42.870287690942121</v>
      </c>
      <c r="BQ51" s="328">
        <f t="shared" si="495"/>
        <v>3.5118166080137163</v>
      </c>
      <c r="BR51" s="329">
        <f t="shared" si="496"/>
        <v>9780</v>
      </c>
      <c r="BS51" s="328">
        <f t="shared" si="497"/>
        <v>30.674006600704789</v>
      </c>
      <c r="BT51" s="330">
        <f t="shared" si="498"/>
        <v>3.3060774885162343</v>
      </c>
      <c r="BU51" s="411">
        <f t="shared" ref="BU51" si="683">I51</f>
        <v>75.519300000000001</v>
      </c>
      <c r="BV51" s="332">
        <f t="shared" ref="BV51" si="684">J51</f>
        <v>-2.74523E-3</v>
      </c>
      <c r="BW51" s="332">
        <f t="shared" ref="BW51" si="685">K51</f>
        <v>1.8814399999999999E-7</v>
      </c>
      <c r="BX51" s="332">
        <f t="shared" ref="BX51" si="686">L51</f>
        <v>-6.0015500000000003E-11</v>
      </c>
      <c r="BY51" s="332">
        <f t="shared" ref="BY51" si="687">M51</f>
        <v>2.2023399999999998E-15</v>
      </c>
      <c r="BZ51" s="332">
        <f t="shared" ref="BZ51" si="688">N51</f>
        <v>0</v>
      </c>
      <c r="CA51" s="332">
        <f t="shared" ref="CA51" si="689">O51</f>
        <v>3.1561400000000002</v>
      </c>
      <c r="CB51" s="332">
        <f t="shared" ref="CB51" si="690">P51</f>
        <v>2.40957E-4</v>
      </c>
      <c r="CC51" s="332">
        <f t="shared" ref="CC51" si="691">Q51</f>
        <v>-2.2160199999999999E-8</v>
      </c>
      <c r="CD51" s="332">
        <f t="shared" ref="CD51" si="692">R51</f>
        <v>-1.0442300000000001E-12</v>
      </c>
      <c r="CE51" s="332">
        <f t="shared" ref="CE51" si="693">S51</f>
        <v>9.7258599999999995E-17</v>
      </c>
      <c r="CF51" s="332">
        <f t="shared" ref="CF51" si="694">T51</f>
        <v>0</v>
      </c>
      <c r="CG51" s="329">
        <v>0</v>
      </c>
      <c r="CH51" s="329">
        <v>0</v>
      </c>
      <c r="CI51" s="329">
        <v>0</v>
      </c>
      <c r="CJ51" s="329">
        <v>0</v>
      </c>
      <c r="CK51" s="329">
        <v>0</v>
      </c>
      <c r="CL51" s="412">
        <v>0</v>
      </c>
      <c r="CM51" s="334">
        <v>12000</v>
      </c>
      <c r="CN51" s="329">
        <v>75</v>
      </c>
      <c r="CO51" s="329">
        <v>80</v>
      </c>
      <c r="CP51" s="329">
        <v>5</v>
      </c>
      <c r="CQ51" s="329">
        <v>70</v>
      </c>
      <c r="CR51" s="329">
        <v>2000</v>
      </c>
      <c r="CS51" s="329">
        <v>5</v>
      </c>
      <c r="CT51" s="329">
        <v>5</v>
      </c>
      <c r="CU51" s="329">
        <v>1</v>
      </c>
      <c r="CV51" s="329">
        <v>5</v>
      </c>
      <c r="CW51" s="329">
        <v>1</v>
      </c>
      <c r="CX51" s="329">
        <v>1</v>
      </c>
      <c r="CY51" s="329">
        <v>1</v>
      </c>
      <c r="CZ51" s="329">
        <v>1</v>
      </c>
      <c r="DA51" s="329">
        <f t="shared" si="511"/>
        <v>6520</v>
      </c>
      <c r="DB51" s="329">
        <v>4</v>
      </c>
      <c r="DC51" s="329">
        <f t="shared" si="512"/>
        <v>9780</v>
      </c>
      <c r="DD51" s="412">
        <v>4</v>
      </c>
      <c r="DE51" s="334">
        <v>13000</v>
      </c>
      <c r="DF51" s="329">
        <v>11900</v>
      </c>
      <c r="DG51" s="329">
        <v>10800</v>
      </c>
      <c r="DH51" s="329">
        <v>9780</v>
      </c>
      <c r="DI51" s="329">
        <v>9240</v>
      </c>
      <c r="DJ51" s="329">
        <v>8690</v>
      </c>
      <c r="DK51" s="329">
        <v>8150</v>
      </c>
      <c r="DL51" s="329">
        <v>7600</v>
      </c>
      <c r="DM51" s="329">
        <v>7060</v>
      </c>
      <c r="DN51" s="329">
        <v>6520</v>
      </c>
      <c r="DO51" s="329">
        <v>4800</v>
      </c>
      <c r="DP51" s="329">
        <v>3600</v>
      </c>
      <c r="DQ51" s="329">
        <v>2400</v>
      </c>
      <c r="DR51" s="329">
        <v>1200</v>
      </c>
      <c r="DS51" s="329">
        <v>0</v>
      </c>
      <c r="DT51" s="306"/>
      <c r="DU51" s="322"/>
    </row>
    <row r="52" spans="1:125">
      <c r="A52" s="305">
        <v>538</v>
      </c>
      <c r="B52" s="326" t="s">
        <v>28</v>
      </c>
      <c r="C52" s="403" t="s">
        <v>159</v>
      </c>
      <c r="D52" s="404" t="s">
        <v>190</v>
      </c>
      <c r="E52" s="405" t="s">
        <v>87</v>
      </c>
      <c r="F52" s="305">
        <v>6200</v>
      </c>
      <c r="G52" s="306">
        <v>9350</v>
      </c>
      <c r="H52" s="306">
        <v>12250</v>
      </c>
      <c r="I52" s="415">
        <v>73.498599999999996</v>
      </c>
      <c r="J52" s="415">
        <v>-3.3591600000000001E-4</v>
      </c>
      <c r="K52" s="415">
        <v>-8.6870400000000005E-8</v>
      </c>
      <c r="L52" s="415">
        <v>-4.6158100000000001E-11</v>
      </c>
      <c r="M52" s="415">
        <v>4.2160500000000003E-15</v>
      </c>
      <c r="N52" s="415">
        <v>-1.2397700000000001E-19</v>
      </c>
      <c r="O52" s="415">
        <v>3.3141500000000002</v>
      </c>
      <c r="P52" s="415">
        <v>3.3510400000000002E-4</v>
      </c>
      <c r="Q52" s="415">
        <v>-5.2297500000000002E-8</v>
      </c>
      <c r="R52" s="415">
        <v>4.8795599999999999E-12</v>
      </c>
      <c r="S52" s="415">
        <v>-2.2225099999999998E-16</v>
      </c>
      <c r="T52" s="416">
        <v>3.0060599999999998E-21</v>
      </c>
      <c r="U52" s="338">
        <v>20.31579</v>
      </c>
      <c r="V52" s="339">
        <v>-1.788333E-3</v>
      </c>
      <c r="W52" s="339">
        <v>4.3724449999999998E-7</v>
      </c>
      <c r="X52" s="339">
        <v>-4.696897E-11</v>
      </c>
      <c r="Y52" s="339">
        <v>1.663689E-15</v>
      </c>
      <c r="Z52" s="407">
        <v>-1.8924880000000001E-20</v>
      </c>
      <c r="AA52" s="406">
        <v>42</v>
      </c>
      <c r="AB52" s="350">
        <v>0</v>
      </c>
      <c r="AC52" s="350">
        <v>0</v>
      </c>
      <c r="AD52" s="438">
        <v>0</v>
      </c>
      <c r="AE52" s="338">
        <v>1.0011330000000001</v>
      </c>
      <c r="AF52" s="339">
        <v>4.0781649999999999E-5</v>
      </c>
      <c r="AG52" s="339">
        <v>-1.5275420000000001E-5</v>
      </c>
      <c r="AH52" s="339">
        <v>1.2940219999999999E-7</v>
      </c>
      <c r="AI52" s="339">
        <v>-3.552241E-10</v>
      </c>
      <c r="AJ52" s="407">
        <v>0</v>
      </c>
      <c r="AK52" s="338">
        <v>0.99595520000000004</v>
      </c>
      <c r="AL52" s="339">
        <v>-1.611424E-3</v>
      </c>
      <c r="AM52" s="339">
        <v>1.7836369999999999E-5</v>
      </c>
      <c r="AN52" s="339">
        <v>-1.138871E-7</v>
      </c>
      <c r="AO52" s="339">
        <v>2.5636090000000001E-10</v>
      </c>
      <c r="AP52" s="407">
        <v>0</v>
      </c>
      <c r="AQ52" s="338">
        <v>1.0058670000000001</v>
      </c>
      <c r="AR52" s="339">
        <v>9.4225309999999996E-3</v>
      </c>
      <c r="AS52" s="339">
        <v>-1.3354320000000001E-4</v>
      </c>
      <c r="AT52" s="339">
        <v>9.5663840000000004E-7</v>
      </c>
      <c r="AU52" s="339">
        <v>-2.3554269999999999E-9</v>
      </c>
      <c r="AV52" s="340">
        <v>0</v>
      </c>
      <c r="AW52" s="318">
        <v>5.38</v>
      </c>
      <c r="AX52" s="319">
        <v>5000</v>
      </c>
      <c r="AY52" s="408"/>
      <c r="AZ52" s="409">
        <v>0.875</v>
      </c>
      <c r="BA52" s="306">
        <v>250</v>
      </c>
      <c r="BB52" s="326">
        <v>410</v>
      </c>
      <c r="BC52" s="410">
        <v>4</v>
      </c>
      <c r="BD52" s="324">
        <v>66</v>
      </c>
      <c r="BE52" s="324">
        <v>1</v>
      </c>
      <c r="BF52" s="325">
        <f t="shared" si="0"/>
        <v>20.31579</v>
      </c>
      <c r="BG52" s="305" t="s">
        <v>320</v>
      </c>
      <c r="BH52" s="306" t="str">
        <f t="shared" ref="BH52" si="695">CONCATENATE(E52)</f>
        <v>538-9350</v>
      </c>
      <c r="BI52" s="326">
        <v>100</v>
      </c>
      <c r="BJ52" s="327">
        <f t="shared" si="488"/>
        <v>73.498599999999996</v>
      </c>
      <c r="BK52" s="328">
        <f t="shared" si="489"/>
        <v>3.3141500000000002</v>
      </c>
      <c r="BL52" s="329">
        <f t="shared" si="490"/>
        <v>7480</v>
      </c>
      <c r="BM52" s="328">
        <f t="shared" si="491"/>
        <v>57.103043078805399</v>
      </c>
      <c r="BN52" s="328">
        <f t="shared" si="492"/>
        <v>4.3114457149214571</v>
      </c>
      <c r="BO52" s="329">
        <f t="shared" si="493"/>
        <v>9350</v>
      </c>
      <c r="BP52" s="328">
        <f t="shared" si="494"/>
        <v>48.396392273830088</v>
      </c>
      <c r="BQ52" s="328">
        <f t="shared" si="495"/>
        <v>4.3801627011345019</v>
      </c>
      <c r="BR52" s="329">
        <f t="shared" si="496"/>
        <v>11220</v>
      </c>
      <c r="BS52" s="328">
        <f t="shared" si="497"/>
        <v>38.367546477775676</v>
      </c>
      <c r="BT52" s="330">
        <f t="shared" si="498"/>
        <v>4.3948981596838186</v>
      </c>
      <c r="BU52" s="411">
        <f t="shared" ref="BU52" si="696">I52</f>
        <v>73.498599999999996</v>
      </c>
      <c r="BV52" s="332">
        <f t="shared" ref="BV52" si="697">J52</f>
        <v>-3.3591600000000001E-4</v>
      </c>
      <c r="BW52" s="332">
        <f t="shared" ref="BW52" si="698">K52</f>
        <v>-8.6870400000000005E-8</v>
      </c>
      <c r="BX52" s="332">
        <f t="shared" ref="BX52" si="699">L52</f>
        <v>-4.6158100000000001E-11</v>
      </c>
      <c r="BY52" s="332">
        <f t="shared" ref="BY52" si="700">M52</f>
        <v>4.2160500000000003E-15</v>
      </c>
      <c r="BZ52" s="332">
        <f t="shared" ref="BZ52" si="701">N52</f>
        <v>-1.2397700000000001E-19</v>
      </c>
      <c r="CA52" s="332">
        <f t="shared" ref="CA52" si="702">O52</f>
        <v>3.3141500000000002</v>
      </c>
      <c r="CB52" s="332">
        <f t="shared" ref="CB52" si="703">P52</f>
        <v>3.3510400000000002E-4</v>
      </c>
      <c r="CC52" s="332">
        <f t="shared" ref="CC52" si="704">Q52</f>
        <v>-5.2297500000000002E-8</v>
      </c>
      <c r="CD52" s="332">
        <f t="shared" ref="CD52" si="705">R52</f>
        <v>4.8795599999999999E-12</v>
      </c>
      <c r="CE52" s="332">
        <f t="shared" ref="CE52" si="706">S52</f>
        <v>-2.2225099999999998E-16</v>
      </c>
      <c r="CF52" s="332">
        <f t="shared" ref="CF52" si="707">T52</f>
        <v>3.0060599999999998E-21</v>
      </c>
      <c r="CG52" s="329">
        <v>0</v>
      </c>
      <c r="CH52" s="329">
        <v>0</v>
      </c>
      <c r="CI52" s="329">
        <v>0</v>
      </c>
      <c r="CJ52" s="329">
        <v>0</v>
      </c>
      <c r="CK52" s="329">
        <v>0</v>
      </c>
      <c r="CL52" s="412">
        <v>0</v>
      </c>
      <c r="CM52" s="334">
        <v>14000</v>
      </c>
      <c r="CN52" s="329">
        <v>75</v>
      </c>
      <c r="CO52" s="329">
        <v>70</v>
      </c>
      <c r="CP52" s="329">
        <v>5</v>
      </c>
      <c r="CQ52" s="329">
        <v>75</v>
      </c>
      <c r="CR52" s="329">
        <v>2000</v>
      </c>
      <c r="CS52" s="329">
        <v>5</v>
      </c>
      <c r="CT52" s="329">
        <v>5</v>
      </c>
      <c r="CU52" s="329">
        <v>1</v>
      </c>
      <c r="CV52" s="329">
        <v>5</v>
      </c>
      <c r="CW52" s="329">
        <v>1</v>
      </c>
      <c r="CX52" s="329">
        <v>1</v>
      </c>
      <c r="CY52" s="329">
        <v>1</v>
      </c>
      <c r="CZ52" s="329">
        <v>1</v>
      </c>
      <c r="DA52" s="329">
        <f t="shared" si="511"/>
        <v>7480</v>
      </c>
      <c r="DB52" s="329">
        <v>4</v>
      </c>
      <c r="DC52" s="329">
        <f t="shared" si="512"/>
        <v>11220</v>
      </c>
      <c r="DD52" s="412">
        <v>4</v>
      </c>
      <c r="DE52" s="334">
        <v>15000</v>
      </c>
      <c r="DF52" s="329">
        <v>13700</v>
      </c>
      <c r="DG52" s="329">
        <v>12400</v>
      </c>
      <c r="DH52" s="329">
        <v>11220</v>
      </c>
      <c r="DI52" s="329">
        <v>10600</v>
      </c>
      <c r="DJ52" s="329">
        <v>9970</v>
      </c>
      <c r="DK52" s="329">
        <v>9350</v>
      </c>
      <c r="DL52" s="329">
        <v>8730</v>
      </c>
      <c r="DM52" s="329">
        <v>8100</v>
      </c>
      <c r="DN52" s="329">
        <v>7480</v>
      </c>
      <c r="DO52" s="329">
        <v>6400</v>
      </c>
      <c r="DP52" s="329">
        <v>4800</v>
      </c>
      <c r="DQ52" s="329">
        <v>3200</v>
      </c>
      <c r="DR52" s="329">
        <v>1600</v>
      </c>
      <c r="DS52" s="329">
        <v>0</v>
      </c>
      <c r="DT52" s="306"/>
      <c r="DU52" s="322"/>
    </row>
    <row r="53" spans="1:125" ht="15" thickBot="1">
      <c r="A53" s="358">
        <v>538</v>
      </c>
      <c r="B53" s="418" t="s">
        <v>28</v>
      </c>
      <c r="C53" s="419" t="s">
        <v>159</v>
      </c>
      <c r="D53" s="420" t="s">
        <v>190</v>
      </c>
      <c r="E53" s="421" t="s">
        <v>234</v>
      </c>
      <c r="F53" s="358">
        <f>F52</f>
        <v>6200</v>
      </c>
      <c r="G53" s="359">
        <f>G52</f>
        <v>9350</v>
      </c>
      <c r="H53" s="359">
        <f>H52</f>
        <v>12250</v>
      </c>
      <c r="I53" s="422">
        <v>73.498599999999996</v>
      </c>
      <c r="J53" s="422">
        <v>-3.3591600000000001E-4</v>
      </c>
      <c r="K53" s="422">
        <v>-8.6870400000000005E-8</v>
      </c>
      <c r="L53" s="422">
        <v>-4.6158100000000001E-11</v>
      </c>
      <c r="M53" s="422">
        <v>4.2160500000000003E-15</v>
      </c>
      <c r="N53" s="422">
        <v>-1.2397700000000001E-19</v>
      </c>
      <c r="O53" s="422">
        <v>3.3141500000000002</v>
      </c>
      <c r="P53" s="422">
        <v>3.3510400000000002E-4</v>
      </c>
      <c r="Q53" s="422">
        <v>-5.2297500000000002E-8</v>
      </c>
      <c r="R53" s="422">
        <v>4.8795599999999999E-12</v>
      </c>
      <c r="S53" s="422">
        <v>-2.2225099999999998E-16</v>
      </c>
      <c r="T53" s="423">
        <v>3.0060599999999998E-21</v>
      </c>
      <c r="U53" s="362">
        <v>50.256799999999998</v>
      </c>
      <c r="V53" s="363">
        <v>-1.757864E-3</v>
      </c>
      <c r="W53" s="363">
        <v>-7.1536140000000002E-7</v>
      </c>
      <c r="X53" s="363">
        <v>7.1659409999999997E-11</v>
      </c>
      <c r="Y53" s="363">
        <v>5.7455690000000002E-15</v>
      </c>
      <c r="Z53" s="425">
        <v>-6.7414959999999997E-19</v>
      </c>
      <c r="AA53" s="424">
        <v>42</v>
      </c>
      <c r="AB53" s="366">
        <v>0</v>
      </c>
      <c r="AC53" s="366">
        <v>0</v>
      </c>
      <c r="AD53" s="445">
        <v>0</v>
      </c>
      <c r="AE53" s="362">
        <v>1.0011330000000001</v>
      </c>
      <c r="AF53" s="363">
        <v>4.0781649999999999E-5</v>
      </c>
      <c r="AG53" s="363">
        <v>-1.5275420000000001E-5</v>
      </c>
      <c r="AH53" s="363">
        <v>1.2940219999999999E-7</v>
      </c>
      <c r="AI53" s="363">
        <v>-3.552241E-10</v>
      </c>
      <c r="AJ53" s="425">
        <v>0</v>
      </c>
      <c r="AK53" s="362">
        <v>0.99595520000000004</v>
      </c>
      <c r="AL53" s="363">
        <v>-1.611424E-3</v>
      </c>
      <c r="AM53" s="363">
        <v>1.7836369999999999E-5</v>
      </c>
      <c r="AN53" s="363">
        <v>-1.138871E-7</v>
      </c>
      <c r="AO53" s="363">
        <v>2.5636090000000001E-10</v>
      </c>
      <c r="AP53" s="425">
        <v>0</v>
      </c>
      <c r="AQ53" s="362">
        <v>1.0058670000000001</v>
      </c>
      <c r="AR53" s="363">
        <v>9.4225309999999996E-3</v>
      </c>
      <c r="AS53" s="363">
        <v>-1.3354320000000001E-4</v>
      </c>
      <c r="AT53" s="363">
        <v>9.5663840000000004E-7</v>
      </c>
      <c r="AU53" s="363">
        <v>-2.3554269999999999E-9</v>
      </c>
      <c r="AV53" s="364">
        <v>0</v>
      </c>
      <c r="AW53" s="369">
        <v>5.38</v>
      </c>
      <c r="AX53" s="370">
        <v>5000</v>
      </c>
      <c r="AY53" s="426"/>
      <c r="AZ53" s="427">
        <v>0.875</v>
      </c>
      <c r="BA53" s="359">
        <v>250</v>
      </c>
      <c r="BB53" s="418">
        <v>410</v>
      </c>
      <c r="BC53" s="428">
        <v>3</v>
      </c>
      <c r="BD53" s="375">
        <v>66</v>
      </c>
      <c r="BE53" s="375">
        <v>1</v>
      </c>
      <c r="BF53" s="376">
        <f t="shared" si="0"/>
        <v>50.256799999999998</v>
      </c>
      <c r="BG53" s="305" t="s">
        <v>320</v>
      </c>
      <c r="BH53" s="306" t="str">
        <f t="shared" ref="BH53" si="708">CONCATENATE(E53)</f>
        <v>538-9350C</v>
      </c>
      <c r="BI53" s="326">
        <v>100</v>
      </c>
      <c r="BJ53" s="377">
        <f t="shared" si="488"/>
        <v>73.498599999999996</v>
      </c>
      <c r="BK53" s="378">
        <f t="shared" si="489"/>
        <v>3.3141500000000002</v>
      </c>
      <c r="BL53" s="379">
        <f t="shared" si="490"/>
        <v>7480</v>
      </c>
      <c r="BM53" s="378">
        <f t="shared" si="491"/>
        <v>57.103043078805399</v>
      </c>
      <c r="BN53" s="378">
        <f t="shared" si="492"/>
        <v>4.3114457149214571</v>
      </c>
      <c r="BO53" s="379">
        <f t="shared" si="493"/>
        <v>9350</v>
      </c>
      <c r="BP53" s="378">
        <f t="shared" si="494"/>
        <v>48.396392273830088</v>
      </c>
      <c r="BQ53" s="378">
        <f t="shared" si="495"/>
        <v>4.3801627011345019</v>
      </c>
      <c r="BR53" s="379">
        <f t="shared" si="496"/>
        <v>11220</v>
      </c>
      <c r="BS53" s="378">
        <f t="shared" si="497"/>
        <v>38.367546477775676</v>
      </c>
      <c r="BT53" s="380">
        <f t="shared" si="498"/>
        <v>4.3948981596838186</v>
      </c>
      <c r="BU53" s="411">
        <f t="shared" ref="BU53" si="709">I53</f>
        <v>73.498599999999996</v>
      </c>
      <c r="BV53" s="332">
        <f t="shared" ref="BV53" si="710">J53</f>
        <v>-3.3591600000000001E-4</v>
      </c>
      <c r="BW53" s="332">
        <f t="shared" ref="BW53" si="711">K53</f>
        <v>-8.6870400000000005E-8</v>
      </c>
      <c r="BX53" s="332">
        <f t="shared" ref="BX53" si="712">L53</f>
        <v>-4.6158100000000001E-11</v>
      </c>
      <c r="BY53" s="332">
        <f t="shared" ref="BY53" si="713">M53</f>
        <v>4.2160500000000003E-15</v>
      </c>
      <c r="BZ53" s="332">
        <f t="shared" ref="BZ53" si="714">N53</f>
        <v>-1.2397700000000001E-19</v>
      </c>
      <c r="CA53" s="332">
        <f t="shared" ref="CA53" si="715">O53</f>
        <v>3.3141500000000002</v>
      </c>
      <c r="CB53" s="332">
        <f t="shared" ref="CB53" si="716">P53</f>
        <v>3.3510400000000002E-4</v>
      </c>
      <c r="CC53" s="332">
        <f t="shared" ref="CC53" si="717">Q53</f>
        <v>-5.2297500000000002E-8</v>
      </c>
      <c r="CD53" s="332">
        <f t="shared" ref="CD53" si="718">R53</f>
        <v>4.8795599999999999E-12</v>
      </c>
      <c r="CE53" s="332">
        <f t="shared" ref="CE53" si="719">S53</f>
        <v>-2.2225099999999998E-16</v>
      </c>
      <c r="CF53" s="332">
        <f t="shared" ref="CF53" si="720">T53</f>
        <v>3.0060599999999998E-21</v>
      </c>
      <c r="CG53" s="329">
        <v>0</v>
      </c>
      <c r="CH53" s="329">
        <v>0</v>
      </c>
      <c r="CI53" s="329">
        <v>0</v>
      </c>
      <c r="CJ53" s="329">
        <v>0</v>
      </c>
      <c r="CK53" s="329">
        <v>0</v>
      </c>
      <c r="CL53" s="412">
        <v>0</v>
      </c>
      <c r="CM53" s="334">
        <v>14000</v>
      </c>
      <c r="CN53" s="329">
        <v>75</v>
      </c>
      <c r="CO53" s="329">
        <v>70</v>
      </c>
      <c r="CP53" s="329">
        <v>5</v>
      </c>
      <c r="CQ53" s="329">
        <v>75</v>
      </c>
      <c r="CR53" s="329">
        <v>2000</v>
      </c>
      <c r="CS53" s="329">
        <v>5</v>
      </c>
      <c r="CT53" s="329">
        <v>5</v>
      </c>
      <c r="CU53" s="329">
        <v>1</v>
      </c>
      <c r="CV53" s="329">
        <v>5</v>
      </c>
      <c r="CW53" s="329">
        <v>1</v>
      </c>
      <c r="CX53" s="329">
        <v>1</v>
      </c>
      <c r="CY53" s="329">
        <v>1</v>
      </c>
      <c r="CZ53" s="329">
        <v>1</v>
      </c>
      <c r="DA53" s="329">
        <f t="shared" si="511"/>
        <v>7480</v>
      </c>
      <c r="DB53" s="329">
        <v>4</v>
      </c>
      <c r="DC53" s="329">
        <f t="shared" si="512"/>
        <v>11220</v>
      </c>
      <c r="DD53" s="412">
        <v>4</v>
      </c>
      <c r="DE53" s="381">
        <v>15000</v>
      </c>
      <c r="DF53" s="382">
        <v>13700</v>
      </c>
      <c r="DG53" s="382">
        <v>12400</v>
      </c>
      <c r="DH53" s="382">
        <v>11220</v>
      </c>
      <c r="DI53" s="382">
        <v>10600</v>
      </c>
      <c r="DJ53" s="382">
        <v>9970</v>
      </c>
      <c r="DK53" s="382">
        <v>9350</v>
      </c>
      <c r="DL53" s="382">
        <v>8730</v>
      </c>
      <c r="DM53" s="382">
        <v>8100</v>
      </c>
      <c r="DN53" s="382">
        <v>7480</v>
      </c>
      <c r="DO53" s="382">
        <v>6400</v>
      </c>
      <c r="DP53" s="382">
        <v>4800</v>
      </c>
      <c r="DQ53" s="382">
        <v>3200</v>
      </c>
      <c r="DR53" s="382">
        <v>1600</v>
      </c>
      <c r="DS53" s="382">
        <v>0</v>
      </c>
      <c r="DT53" s="359"/>
      <c r="DU53" s="373"/>
    </row>
    <row r="54" spans="1:125">
      <c r="A54" s="271">
        <v>562</v>
      </c>
      <c r="B54" s="292" t="s">
        <v>117</v>
      </c>
      <c r="C54" s="384" t="s">
        <v>159</v>
      </c>
      <c r="D54" s="446" t="s">
        <v>176</v>
      </c>
      <c r="E54" s="386" t="s">
        <v>141</v>
      </c>
      <c r="F54" s="447">
        <v>7000</v>
      </c>
      <c r="G54" s="448">
        <v>11000</v>
      </c>
      <c r="H54" s="448">
        <v>14000</v>
      </c>
      <c r="I54" s="449">
        <v>67.618499999999997</v>
      </c>
      <c r="J54" s="449">
        <v>-5.8561799999999999E-4</v>
      </c>
      <c r="K54" s="449">
        <v>-6.21141E-10</v>
      </c>
      <c r="L54" s="449">
        <v>-7.7997199999999998E-12</v>
      </c>
      <c r="M54" s="449">
        <v>-5.3679500000000002E-17</v>
      </c>
      <c r="N54" s="449">
        <v>0</v>
      </c>
      <c r="O54" s="449">
        <v>3.5526900000000001</v>
      </c>
      <c r="P54" s="449">
        <v>-7.7696700000000004E-5</v>
      </c>
      <c r="Q54" s="449">
        <v>8.5156399999999994E-8</v>
      </c>
      <c r="R54" s="449">
        <v>-7.8840299999999995E-12</v>
      </c>
      <c r="S54" s="449">
        <v>2.1646800000000001E-16</v>
      </c>
      <c r="T54" s="450">
        <v>0</v>
      </c>
      <c r="U54" s="451">
        <v>124.49</v>
      </c>
      <c r="V54" s="452">
        <v>-4.0620600000000001E-3</v>
      </c>
      <c r="W54" s="452">
        <v>-1.4641600000000001E-7</v>
      </c>
      <c r="X54" s="452">
        <v>1.2268399999999999E-10</v>
      </c>
      <c r="Y54" s="452">
        <v>-1.5387900000000001E-14</v>
      </c>
      <c r="Z54" s="453">
        <v>4.3506700000000003E-19</v>
      </c>
      <c r="AA54" s="454">
        <v>39</v>
      </c>
      <c r="AB54" s="455">
        <v>0</v>
      </c>
      <c r="AC54" s="455">
        <v>0</v>
      </c>
      <c r="AD54" s="456">
        <v>0</v>
      </c>
      <c r="AE54" s="451">
        <v>1.026046</v>
      </c>
      <c r="AF54" s="452">
        <v>-6.7391619999999999E-3</v>
      </c>
      <c r="AG54" s="452">
        <v>5.791378E-5</v>
      </c>
      <c r="AH54" s="452">
        <v>-2.5068960000000001E-7</v>
      </c>
      <c r="AI54" s="452">
        <v>3.942198E-10</v>
      </c>
      <c r="AJ54" s="453">
        <v>0</v>
      </c>
      <c r="AK54" s="451">
        <v>1.0170950000000001</v>
      </c>
      <c r="AL54" s="452">
        <v>-4.4430800000000003E-3</v>
      </c>
      <c r="AM54" s="452">
        <v>4.311631E-5</v>
      </c>
      <c r="AN54" s="452">
        <v>-1.9775880000000001E-7</v>
      </c>
      <c r="AO54" s="452">
        <v>3.1808709999999999E-10</v>
      </c>
      <c r="AP54" s="453">
        <v>0</v>
      </c>
      <c r="AQ54" s="451">
        <v>0.99991759999999996</v>
      </c>
      <c r="AR54" s="452">
        <v>-7.4535590000000004E-5</v>
      </c>
      <c r="AS54" s="452">
        <v>2.4739159999999999E-5</v>
      </c>
      <c r="AT54" s="452">
        <v>-2.417643E-7</v>
      </c>
      <c r="AU54" s="452">
        <v>6.6908559999999995E-10</v>
      </c>
      <c r="AV54" s="457">
        <v>0</v>
      </c>
      <c r="AW54" s="458">
        <v>5.62</v>
      </c>
      <c r="AX54" s="459">
        <v>4500</v>
      </c>
      <c r="AY54" s="460"/>
      <c r="AZ54" s="461" t="s">
        <v>290</v>
      </c>
      <c r="BA54" s="448">
        <v>637</v>
      </c>
      <c r="BB54" s="462">
        <v>1019</v>
      </c>
      <c r="BC54" s="463">
        <v>2</v>
      </c>
      <c r="BD54" s="464">
        <v>50</v>
      </c>
      <c r="BE54" s="464">
        <v>1</v>
      </c>
      <c r="BF54" s="465">
        <f t="shared" si="0"/>
        <v>124.49</v>
      </c>
      <c r="BG54" s="271" t="s">
        <v>320</v>
      </c>
      <c r="BH54" s="272" t="str">
        <f t="shared" ref="BH54" si="721">CONCATENATE(E54)</f>
        <v>562-11000</v>
      </c>
      <c r="BI54" s="292">
        <v>100</v>
      </c>
      <c r="BJ54" s="293">
        <f t="shared" si="488"/>
        <v>67.618499999999997</v>
      </c>
      <c r="BK54" s="294">
        <f t="shared" si="489"/>
        <v>3.5526900000000001</v>
      </c>
      <c r="BL54" s="295">
        <f t="shared" si="490"/>
        <v>8800</v>
      </c>
      <c r="BM54" s="294">
        <f t="shared" si="491"/>
        <v>56.779756182348798</v>
      </c>
      <c r="BN54" s="294">
        <f t="shared" si="492"/>
        <v>5.3888735157247991</v>
      </c>
      <c r="BO54" s="295">
        <f t="shared" si="493"/>
        <v>11000</v>
      </c>
      <c r="BP54" s="294">
        <f t="shared" si="494"/>
        <v>49.934195059499999</v>
      </c>
      <c r="BQ54" s="294">
        <f t="shared" si="495"/>
        <v>5.6776147580000007</v>
      </c>
      <c r="BR54" s="295">
        <f t="shared" si="496"/>
        <v>13200</v>
      </c>
      <c r="BS54" s="294">
        <f t="shared" si="497"/>
        <v>40.2113214374208</v>
      </c>
      <c r="BT54" s="296">
        <f t="shared" si="498"/>
        <v>5.8036050288767997</v>
      </c>
      <c r="BU54" s="401">
        <f t="shared" ref="BU54" si="722">I54</f>
        <v>67.618499999999997</v>
      </c>
      <c r="BV54" s="298">
        <f t="shared" ref="BV54" si="723">J54</f>
        <v>-5.8561799999999999E-4</v>
      </c>
      <c r="BW54" s="298">
        <f t="shared" ref="BW54" si="724">K54</f>
        <v>-6.21141E-10</v>
      </c>
      <c r="BX54" s="298">
        <f t="shared" ref="BX54" si="725">L54</f>
        <v>-7.7997199999999998E-12</v>
      </c>
      <c r="BY54" s="298">
        <f t="shared" ref="BY54" si="726">M54</f>
        <v>-5.3679500000000002E-17</v>
      </c>
      <c r="BZ54" s="298">
        <f t="shared" ref="BZ54" si="727">N54</f>
        <v>0</v>
      </c>
      <c r="CA54" s="298">
        <f t="shared" ref="CA54" si="728">O54</f>
        <v>3.5526900000000001</v>
      </c>
      <c r="CB54" s="298">
        <f t="shared" ref="CB54" si="729">P54</f>
        <v>-7.7696700000000004E-5</v>
      </c>
      <c r="CC54" s="298">
        <f t="shared" ref="CC54" si="730">Q54</f>
        <v>8.5156399999999994E-8</v>
      </c>
      <c r="CD54" s="298">
        <f t="shared" ref="CD54" si="731">R54</f>
        <v>-7.8840299999999995E-12</v>
      </c>
      <c r="CE54" s="298">
        <f t="shared" ref="CE54" si="732">S54</f>
        <v>2.1646800000000001E-16</v>
      </c>
      <c r="CF54" s="298">
        <f t="shared" ref="CF54" si="733">T54</f>
        <v>0</v>
      </c>
      <c r="CG54" s="295">
        <v>0</v>
      </c>
      <c r="CH54" s="295">
        <v>0</v>
      </c>
      <c r="CI54" s="295">
        <v>0</v>
      </c>
      <c r="CJ54" s="295">
        <v>0</v>
      </c>
      <c r="CK54" s="295">
        <v>0</v>
      </c>
      <c r="CL54" s="402">
        <v>0</v>
      </c>
      <c r="CM54" s="300">
        <v>17500</v>
      </c>
      <c r="CN54" s="295">
        <v>65</v>
      </c>
      <c r="CO54" s="295">
        <v>80</v>
      </c>
      <c r="CP54" s="295">
        <v>6</v>
      </c>
      <c r="CQ54" s="295">
        <v>70</v>
      </c>
      <c r="CR54" s="295">
        <v>2500</v>
      </c>
      <c r="CS54" s="295">
        <v>5</v>
      </c>
      <c r="CT54" s="295">
        <v>5</v>
      </c>
      <c r="CU54" s="295">
        <v>1</v>
      </c>
      <c r="CV54" s="295">
        <v>5</v>
      </c>
      <c r="CW54" s="295">
        <v>1</v>
      </c>
      <c r="CX54" s="295">
        <v>1</v>
      </c>
      <c r="CY54" s="295">
        <v>1</v>
      </c>
      <c r="CZ54" s="295">
        <v>1</v>
      </c>
      <c r="DA54" s="295">
        <f t="shared" si="511"/>
        <v>8800</v>
      </c>
      <c r="DB54" s="295">
        <v>4</v>
      </c>
      <c r="DC54" s="295">
        <f t="shared" si="512"/>
        <v>13200</v>
      </c>
      <c r="DD54" s="402">
        <v>4</v>
      </c>
      <c r="DE54" s="300">
        <v>18000</v>
      </c>
      <c r="DF54" s="295">
        <v>16500</v>
      </c>
      <c r="DG54" s="295">
        <v>15000</v>
      </c>
      <c r="DH54" s="295">
        <v>13200</v>
      </c>
      <c r="DI54" s="295">
        <v>12500</v>
      </c>
      <c r="DJ54" s="295">
        <v>11700</v>
      </c>
      <c r="DK54" s="295">
        <v>11000</v>
      </c>
      <c r="DL54" s="295">
        <v>10300</v>
      </c>
      <c r="DM54" s="295">
        <v>9500</v>
      </c>
      <c r="DN54" s="295">
        <v>8800</v>
      </c>
      <c r="DO54" s="295">
        <v>6600</v>
      </c>
      <c r="DP54" s="295">
        <v>4400</v>
      </c>
      <c r="DQ54" s="295">
        <v>2200</v>
      </c>
      <c r="DR54" s="295">
        <v>0</v>
      </c>
      <c r="DS54" s="272"/>
      <c r="DT54" s="272"/>
      <c r="DU54" s="288"/>
    </row>
    <row r="55" spans="1:125">
      <c r="A55" s="305">
        <v>562</v>
      </c>
      <c r="B55" s="326" t="s">
        <v>118</v>
      </c>
      <c r="C55" s="403" t="s">
        <v>159</v>
      </c>
      <c r="D55" s="466" t="s">
        <v>177</v>
      </c>
      <c r="E55" s="405" t="s">
        <v>142</v>
      </c>
      <c r="F55" s="467">
        <v>10500</v>
      </c>
      <c r="G55" s="306">
        <v>15500</v>
      </c>
      <c r="H55" s="306">
        <v>20000</v>
      </c>
      <c r="I55" s="415">
        <v>65.971599999999995</v>
      </c>
      <c r="J55" s="415">
        <v>-6.37872E-3</v>
      </c>
      <c r="K55" s="415">
        <v>1.3739699999999999E-6</v>
      </c>
      <c r="L55" s="415">
        <v>-1.20627E-10</v>
      </c>
      <c r="M55" s="415">
        <v>4.5510499999999997E-15</v>
      </c>
      <c r="N55" s="415">
        <v>-6.7423499999999997E-20</v>
      </c>
      <c r="O55" s="415">
        <v>5.1110199999999999</v>
      </c>
      <c r="P55" s="415">
        <v>4.1264600000000002E-4</v>
      </c>
      <c r="Q55" s="415">
        <v>-5.0343100000000002E-8</v>
      </c>
      <c r="R55" s="415">
        <v>4.8189900000000002E-12</v>
      </c>
      <c r="S55" s="415">
        <v>-2.07166E-16</v>
      </c>
      <c r="T55" s="468">
        <v>3.05553E-21</v>
      </c>
      <c r="U55" s="338">
        <v>94.0886</v>
      </c>
      <c r="V55" s="339">
        <v>-2.1318199999999999E-2</v>
      </c>
      <c r="W55" s="339">
        <v>5.32235E-6</v>
      </c>
      <c r="X55" s="339">
        <v>-5.4054099999999998E-10</v>
      </c>
      <c r="Y55" s="339">
        <v>2.4162499999999999E-14</v>
      </c>
      <c r="Z55" s="340">
        <v>-4.0695200000000001E-19</v>
      </c>
      <c r="AA55" s="442">
        <v>40</v>
      </c>
      <c r="AB55" s="443">
        <v>0</v>
      </c>
      <c r="AC55" s="443">
        <v>0</v>
      </c>
      <c r="AD55" s="444">
        <v>0</v>
      </c>
      <c r="AE55" s="338">
        <v>1.026046</v>
      </c>
      <c r="AF55" s="339">
        <v>-6.7391619999999999E-3</v>
      </c>
      <c r="AG55" s="339">
        <v>5.791378E-5</v>
      </c>
      <c r="AH55" s="339">
        <v>-2.5068960000000001E-7</v>
      </c>
      <c r="AI55" s="339">
        <v>3.942198E-10</v>
      </c>
      <c r="AJ55" s="340">
        <v>0</v>
      </c>
      <c r="AK55" s="338">
        <v>1.0170950000000001</v>
      </c>
      <c r="AL55" s="339">
        <v>-4.4430800000000003E-3</v>
      </c>
      <c r="AM55" s="339">
        <v>4.311631E-5</v>
      </c>
      <c r="AN55" s="339">
        <v>-1.9775880000000001E-7</v>
      </c>
      <c r="AO55" s="339">
        <v>3.1808709999999999E-10</v>
      </c>
      <c r="AP55" s="340">
        <v>0</v>
      </c>
      <c r="AQ55" s="338">
        <v>0.99991759999999996</v>
      </c>
      <c r="AR55" s="339">
        <v>-7.4535590000000004E-5</v>
      </c>
      <c r="AS55" s="339">
        <v>2.4739159999999999E-5</v>
      </c>
      <c r="AT55" s="339">
        <v>-2.417643E-7</v>
      </c>
      <c r="AU55" s="339">
        <v>6.6908559999999995E-10</v>
      </c>
      <c r="AV55" s="407">
        <v>0</v>
      </c>
      <c r="AW55" s="469">
        <v>5.62</v>
      </c>
      <c r="AX55" s="319">
        <v>4500</v>
      </c>
      <c r="AY55" s="470"/>
      <c r="AZ55" s="471" t="s">
        <v>290</v>
      </c>
      <c r="BA55" s="472">
        <v>637</v>
      </c>
      <c r="BB55" s="473">
        <v>1019</v>
      </c>
      <c r="BC55" s="410">
        <v>2</v>
      </c>
      <c r="BD55" s="324">
        <v>50</v>
      </c>
      <c r="BE55" s="324">
        <v>1</v>
      </c>
      <c r="BF55" s="474">
        <v>124.49</v>
      </c>
      <c r="BG55" s="305" t="s">
        <v>320</v>
      </c>
      <c r="BH55" s="306" t="str">
        <f t="shared" ref="BH55" si="734">CONCATENATE(E55)</f>
        <v>562-15500</v>
      </c>
      <c r="BI55" s="326">
        <v>100</v>
      </c>
      <c r="BJ55" s="327">
        <f t="shared" si="488"/>
        <v>65.971599999999995</v>
      </c>
      <c r="BK55" s="328">
        <f t="shared" si="489"/>
        <v>5.1110199999999999</v>
      </c>
      <c r="BL55" s="329">
        <f t="shared" si="490"/>
        <v>12400</v>
      </c>
      <c r="BM55" s="328">
        <f t="shared" si="491"/>
        <v>55.977274037007305</v>
      </c>
      <c r="BN55" s="328">
        <f t="shared" si="492"/>
        <v>7.6729970884099075</v>
      </c>
      <c r="BO55" s="329">
        <f t="shared" si="493"/>
        <v>15500</v>
      </c>
      <c r="BP55" s="328">
        <f t="shared" si="494"/>
        <v>50.363579489109398</v>
      </c>
      <c r="BQ55" s="328">
        <f t="shared" si="495"/>
        <v>8.1334485732196899</v>
      </c>
      <c r="BR55" s="329">
        <f t="shared" si="496"/>
        <v>18600</v>
      </c>
      <c r="BS55" s="328">
        <f t="shared" si="497"/>
        <v>41.057847249684585</v>
      </c>
      <c r="BT55" s="330">
        <f t="shared" si="498"/>
        <v>8.3859219926055317</v>
      </c>
      <c r="BU55" s="411">
        <f t="shared" ref="BU55" si="735">I55</f>
        <v>65.971599999999995</v>
      </c>
      <c r="BV55" s="332">
        <f t="shared" ref="BV55" si="736">J55</f>
        <v>-6.37872E-3</v>
      </c>
      <c r="BW55" s="332">
        <f t="shared" ref="BW55" si="737">K55</f>
        <v>1.3739699999999999E-6</v>
      </c>
      <c r="BX55" s="332">
        <f t="shared" ref="BX55" si="738">L55</f>
        <v>-1.20627E-10</v>
      </c>
      <c r="BY55" s="332">
        <f t="shared" ref="BY55" si="739">M55</f>
        <v>4.5510499999999997E-15</v>
      </c>
      <c r="BZ55" s="332">
        <f t="shared" ref="BZ55" si="740">N55</f>
        <v>-6.7423499999999997E-20</v>
      </c>
      <c r="CA55" s="332">
        <f t="shared" ref="CA55" si="741">O55</f>
        <v>5.1110199999999999</v>
      </c>
      <c r="CB55" s="332">
        <f t="shared" ref="CB55" si="742">P55</f>
        <v>4.1264600000000002E-4</v>
      </c>
      <c r="CC55" s="332">
        <f t="shared" ref="CC55" si="743">Q55</f>
        <v>-5.0343100000000002E-8</v>
      </c>
      <c r="CD55" s="332">
        <f t="shared" ref="CD55" si="744">R55</f>
        <v>4.8189900000000002E-12</v>
      </c>
      <c r="CE55" s="332">
        <f t="shared" ref="CE55" si="745">S55</f>
        <v>-2.07166E-16</v>
      </c>
      <c r="CF55" s="332">
        <f t="shared" ref="CF55" si="746">T55</f>
        <v>3.05553E-21</v>
      </c>
      <c r="CG55" s="329">
        <v>0</v>
      </c>
      <c r="CH55" s="329">
        <v>0</v>
      </c>
      <c r="CI55" s="329">
        <v>0</v>
      </c>
      <c r="CJ55" s="329">
        <v>0</v>
      </c>
      <c r="CK55" s="329">
        <v>0</v>
      </c>
      <c r="CL55" s="412">
        <v>0</v>
      </c>
      <c r="CM55" s="334">
        <v>22500</v>
      </c>
      <c r="CN55" s="329">
        <v>65</v>
      </c>
      <c r="CO55" s="329">
        <v>65</v>
      </c>
      <c r="CP55" s="329">
        <v>8</v>
      </c>
      <c r="CQ55" s="329">
        <v>70</v>
      </c>
      <c r="CR55" s="329">
        <v>2500</v>
      </c>
      <c r="CS55" s="329">
        <v>5</v>
      </c>
      <c r="CT55" s="329">
        <v>5</v>
      </c>
      <c r="CU55" s="329">
        <v>2</v>
      </c>
      <c r="CV55" s="329">
        <v>5</v>
      </c>
      <c r="CW55" s="329">
        <v>1</v>
      </c>
      <c r="CX55" s="329">
        <v>1</v>
      </c>
      <c r="CY55" s="329">
        <v>1</v>
      </c>
      <c r="CZ55" s="329">
        <v>1</v>
      </c>
      <c r="DA55" s="329">
        <f t="shared" si="511"/>
        <v>12400</v>
      </c>
      <c r="DB55" s="329">
        <v>4</v>
      </c>
      <c r="DC55" s="329">
        <f t="shared" si="512"/>
        <v>18600</v>
      </c>
      <c r="DD55" s="412">
        <v>4</v>
      </c>
      <c r="DE55" s="334">
        <v>24000</v>
      </c>
      <c r="DF55" s="329">
        <v>22000</v>
      </c>
      <c r="DG55" s="329">
        <v>20000</v>
      </c>
      <c r="DH55" s="329">
        <v>18600</v>
      </c>
      <c r="DI55" s="329">
        <v>17600</v>
      </c>
      <c r="DJ55" s="329">
        <v>16500</v>
      </c>
      <c r="DK55" s="329">
        <v>15500</v>
      </c>
      <c r="DL55" s="329">
        <v>14500</v>
      </c>
      <c r="DM55" s="329">
        <v>13400</v>
      </c>
      <c r="DN55" s="329">
        <v>12400</v>
      </c>
      <c r="DO55" s="329">
        <v>10000</v>
      </c>
      <c r="DP55" s="329">
        <v>7500</v>
      </c>
      <c r="DQ55" s="329">
        <v>5000</v>
      </c>
      <c r="DR55" s="329">
        <v>2500</v>
      </c>
      <c r="DS55" s="329">
        <v>0</v>
      </c>
      <c r="DT55" s="306"/>
      <c r="DU55" s="322"/>
    </row>
    <row r="56" spans="1:125">
      <c r="A56" s="305">
        <v>562</v>
      </c>
      <c r="B56" s="326" t="s">
        <v>119</v>
      </c>
      <c r="C56" s="403" t="s">
        <v>159</v>
      </c>
      <c r="D56" s="466" t="s">
        <v>178</v>
      </c>
      <c r="E56" s="405" t="s">
        <v>143</v>
      </c>
      <c r="F56" s="467">
        <v>13000</v>
      </c>
      <c r="G56" s="306">
        <v>20000</v>
      </c>
      <c r="H56" s="306">
        <v>24500</v>
      </c>
      <c r="I56" s="415">
        <v>63.140999999999998</v>
      </c>
      <c r="J56" s="415">
        <v>-2.5319700000000001E-3</v>
      </c>
      <c r="K56" s="415">
        <v>4.0402900000000002E-7</v>
      </c>
      <c r="L56" s="415">
        <v>-2.6249000000000001E-11</v>
      </c>
      <c r="M56" s="415">
        <v>9.4977200000000008E-16</v>
      </c>
      <c r="N56" s="415">
        <v>-1.7830599999999999E-20</v>
      </c>
      <c r="O56" s="415">
        <v>5.7176999999999998</v>
      </c>
      <c r="P56" s="415">
        <v>-4.8036299999999999E-5</v>
      </c>
      <c r="Q56" s="415">
        <v>4.1499699999999998E-8</v>
      </c>
      <c r="R56" s="415">
        <v>-1.7476999999999999E-12</v>
      </c>
      <c r="S56" s="415">
        <v>4.1972900000000003E-17</v>
      </c>
      <c r="T56" s="468">
        <v>-7.5616700000000001E-22</v>
      </c>
      <c r="U56" s="338">
        <v>59.201889999999999</v>
      </c>
      <c r="V56" s="339">
        <v>1.315377E-3</v>
      </c>
      <c r="W56" s="339">
        <v>-7.0142389999999995E-7</v>
      </c>
      <c r="X56" s="339">
        <v>8.48076E-11</v>
      </c>
      <c r="Y56" s="339">
        <v>-3.1315350000000001E-15</v>
      </c>
      <c r="Z56" s="340">
        <v>2.8322960000000002E-20</v>
      </c>
      <c r="AA56" s="406">
        <v>52</v>
      </c>
      <c r="AB56" s="350">
        <v>0</v>
      </c>
      <c r="AC56" s="350">
        <v>0</v>
      </c>
      <c r="AD56" s="438">
        <v>0</v>
      </c>
      <c r="AE56" s="338">
        <v>1.0015579999999999</v>
      </c>
      <c r="AF56" s="339">
        <v>-2.168835E-4</v>
      </c>
      <c r="AG56" s="339">
        <v>-4.5106050000000002E-5</v>
      </c>
      <c r="AH56" s="339">
        <v>4.8662329999999995E-7</v>
      </c>
      <c r="AI56" s="339">
        <v>-1.4043289999999999E-9</v>
      </c>
      <c r="AJ56" s="340">
        <v>0</v>
      </c>
      <c r="AK56" s="338">
        <v>1.0057100000000001</v>
      </c>
      <c r="AL56" s="339">
        <v>-1.216375E-3</v>
      </c>
      <c r="AM56" s="339">
        <v>-5.5340139999999998E-5</v>
      </c>
      <c r="AN56" s="339">
        <v>6.4101070000000005E-7</v>
      </c>
      <c r="AO56" s="339">
        <v>-1.8668220000000002E-9</v>
      </c>
      <c r="AP56" s="340">
        <v>0</v>
      </c>
      <c r="AQ56" s="338">
        <v>0.9970137</v>
      </c>
      <c r="AR56" s="339">
        <v>7.7790159999999999E-4</v>
      </c>
      <c r="AS56" s="339">
        <v>-7.9677029999999998E-6</v>
      </c>
      <c r="AT56" s="339">
        <v>3.4294600000000002E-8</v>
      </c>
      <c r="AU56" s="339">
        <v>-4.4214169999999998E-11</v>
      </c>
      <c r="AV56" s="407">
        <v>0</v>
      </c>
      <c r="AW56" s="318">
        <v>5.62</v>
      </c>
      <c r="AX56" s="319">
        <v>4500</v>
      </c>
      <c r="AY56" s="408"/>
      <c r="AZ56" s="441" t="s">
        <v>290</v>
      </c>
      <c r="BA56" s="306">
        <v>637</v>
      </c>
      <c r="BB56" s="326">
        <v>1019</v>
      </c>
      <c r="BC56" s="410">
        <v>2</v>
      </c>
      <c r="BD56" s="324">
        <v>48</v>
      </c>
      <c r="BE56" s="324">
        <v>1</v>
      </c>
      <c r="BF56" s="325">
        <f t="shared" si="0"/>
        <v>59.201889999999999</v>
      </c>
      <c r="BG56" s="305" t="s">
        <v>320</v>
      </c>
      <c r="BH56" s="306" t="str">
        <f t="shared" ref="BH56" si="747">CONCATENATE(E56)</f>
        <v>562-20000</v>
      </c>
      <c r="BI56" s="326">
        <v>100</v>
      </c>
      <c r="BJ56" s="327">
        <f t="shared" si="488"/>
        <v>63.140999999999998</v>
      </c>
      <c r="BK56" s="328">
        <f t="shared" si="489"/>
        <v>5.7176999999999998</v>
      </c>
      <c r="BL56" s="329">
        <f t="shared" si="490"/>
        <v>16000</v>
      </c>
      <c r="BM56" s="328">
        <f t="shared" si="491"/>
        <v>62.092518566400003</v>
      </c>
      <c r="BN56" s="328">
        <f t="shared" si="492"/>
        <v>10.372300606208</v>
      </c>
      <c r="BO56" s="329">
        <f t="shared" si="493"/>
        <v>20000</v>
      </c>
      <c r="BP56" s="328">
        <f t="shared" si="494"/>
        <v>59.026800000000009</v>
      </c>
      <c r="BQ56" s="328">
        <f t="shared" si="495"/>
        <v>11.671183600000001</v>
      </c>
      <c r="BR56" s="329">
        <f t="shared" si="496"/>
        <v>24000</v>
      </c>
      <c r="BS56" s="328">
        <f t="shared" si="497"/>
        <v>45.361439577600066</v>
      </c>
      <c r="BT56" s="330">
        <f t="shared" si="498"/>
        <v>12.212978568192</v>
      </c>
      <c r="BU56" s="411">
        <f t="shared" ref="BU56" si="748">I56</f>
        <v>63.140999999999998</v>
      </c>
      <c r="BV56" s="332">
        <f t="shared" ref="BV56" si="749">J56</f>
        <v>-2.5319700000000001E-3</v>
      </c>
      <c r="BW56" s="332">
        <f t="shared" ref="BW56" si="750">K56</f>
        <v>4.0402900000000002E-7</v>
      </c>
      <c r="BX56" s="332">
        <f t="shared" ref="BX56" si="751">L56</f>
        <v>-2.6249000000000001E-11</v>
      </c>
      <c r="BY56" s="332">
        <f t="shared" ref="BY56" si="752">M56</f>
        <v>9.4977200000000008E-16</v>
      </c>
      <c r="BZ56" s="332">
        <f t="shared" ref="BZ56" si="753">N56</f>
        <v>-1.7830599999999999E-20</v>
      </c>
      <c r="CA56" s="332">
        <f t="shared" ref="CA56" si="754">O56</f>
        <v>5.7176999999999998</v>
      </c>
      <c r="CB56" s="332">
        <f t="shared" ref="CB56" si="755">P56</f>
        <v>-4.8036299999999999E-5</v>
      </c>
      <c r="CC56" s="332">
        <f t="shared" ref="CC56" si="756">Q56</f>
        <v>4.1499699999999998E-8</v>
      </c>
      <c r="CD56" s="332">
        <f t="shared" ref="CD56" si="757">R56</f>
        <v>-1.7476999999999999E-12</v>
      </c>
      <c r="CE56" s="332">
        <f t="shared" ref="CE56" si="758">S56</f>
        <v>4.1972900000000003E-17</v>
      </c>
      <c r="CF56" s="332">
        <f t="shared" ref="CF56" si="759">T56</f>
        <v>-7.5616700000000001E-22</v>
      </c>
      <c r="CG56" s="329">
        <v>0</v>
      </c>
      <c r="CH56" s="329">
        <v>0</v>
      </c>
      <c r="CI56" s="329">
        <v>0</v>
      </c>
      <c r="CJ56" s="329">
        <v>0</v>
      </c>
      <c r="CK56" s="329">
        <v>0</v>
      </c>
      <c r="CL56" s="412">
        <v>0</v>
      </c>
      <c r="CM56" s="334">
        <v>25000</v>
      </c>
      <c r="CN56" s="329">
        <v>70</v>
      </c>
      <c r="CO56" s="329">
        <v>65</v>
      </c>
      <c r="CP56" s="329">
        <v>12</v>
      </c>
      <c r="CQ56" s="329">
        <v>70</v>
      </c>
      <c r="CR56" s="329">
        <v>5000</v>
      </c>
      <c r="CS56" s="329">
        <v>5</v>
      </c>
      <c r="CT56" s="329">
        <v>5</v>
      </c>
      <c r="CU56" s="329">
        <v>2</v>
      </c>
      <c r="CV56" s="329">
        <v>5</v>
      </c>
      <c r="CW56" s="329">
        <v>1</v>
      </c>
      <c r="CX56" s="329">
        <v>1</v>
      </c>
      <c r="CY56" s="329">
        <v>1</v>
      </c>
      <c r="CZ56" s="329">
        <v>1</v>
      </c>
      <c r="DA56" s="329">
        <f t="shared" si="511"/>
        <v>16000</v>
      </c>
      <c r="DB56" s="329">
        <v>4</v>
      </c>
      <c r="DC56" s="329">
        <f t="shared" si="512"/>
        <v>24000</v>
      </c>
      <c r="DD56" s="412">
        <v>4</v>
      </c>
      <c r="DE56" s="334">
        <v>28000</v>
      </c>
      <c r="DF56" s="329">
        <v>26000</v>
      </c>
      <c r="DG56" s="329">
        <v>24000</v>
      </c>
      <c r="DH56" s="329">
        <v>2200</v>
      </c>
      <c r="DI56" s="329">
        <v>20000</v>
      </c>
      <c r="DJ56" s="329">
        <v>18000</v>
      </c>
      <c r="DK56" s="329">
        <v>16000</v>
      </c>
      <c r="DL56" s="329">
        <v>14000</v>
      </c>
      <c r="DM56" s="329">
        <v>12000</v>
      </c>
      <c r="DN56" s="329">
        <v>10000</v>
      </c>
      <c r="DO56" s="329">
        <v>7500</v>
      </c>
      <c r="DP56" s="329">
        <v>5000</v>
      </c>
      <c r="DQ56" s="329">
        <v>2500</v>
      </c>
      <c r="DR56" s="329">
        <v>0</v>
      </c>
      <c r="DS56" s="306"/>
      <c r="DT56" s="306"/>
      <c r="DU56" s="322"/>
    </row>
    <row r="57" spans="1:125" ht="15" thickBot="1">
      <c r="A57" s="358">
        <v>562</v>
      </c>
      <c r="B57" s="418" t="s">
        <v>120</v>
      </c>
      <c r="C57" s="419" t="s">
        <v>179</v>
      </c>
      <c r="D57" s="475" t="s">
        <v>180</v>
      </c>
      <c r="E57" s="421" t="s">
        <v>144</v>
      </c>
      <c r="F57" s="467">
        <v>14000</v>
      </c>
      <c r="G57" s="306">
        <v>26000</v>
      </c>
      <c r="H57" s="306">
        <v>32000</v>
      </c>
      <c r="I57" s="415">
        <v>60.6402</v>
      </c>
      <c r="J57" s="415">
        <v>-6.2728299999999996E-4</v>
      </c>
      <c r="K57" s="415">
        <v>3.15195E-8</v>
      </c>
      <c r="L57" s="415">
        <v>-6.7426E-12</v>
      </c>
      <c r="M57" s="415">
        <v>4.14926E-16</v>
      </c>
      <c r="N57" s="415">
        <v>-7.7352399999999995E-21</v>
      </c>
      <c r="O57" s="415">
        <v>4.8892300000000004</v>
      </c>
      <c r="P57" s="415">
        <v>-9.6823800000000006E-5</v>
      </c>
      <c r="Q57" s="415">
        <v>8.6070000000000002E-8</v>
      </c>
      <c r="R57" s="415">
        <v>-7.7425800000000003E-12</v>
      </c>
      <c r="S57" s="415">
        <v>3.0277599999999999E-16</v>
      </c>
      <c r="T57" s="468">
        <v>-4.2846199999999998E-21</v>
      </c>
      <c r="U57" s="476">
        <v>59.201889999999999</v>
      </c>
      <c r="V57" s="477">
        <v>1.315377E-3</v>
      </c>
      <c r="W57" s="477">
        <v>-7.0142389999999995E-7</v>
      </c>
      <c r="X57" s="477">
        <v>8.48076E-11</v>
      </c>
      <c r="Y57" s="477">
        <v>-3.1315350000000001E-15</v>
      </c>
      <c r="Z57" s="478">
        <v>2.8322960000000002E-20</v>
      </c>
      <c r="AA57" s="479">
        <v>52</v>
      </c>
      <c r="AB57" s="480">
        <v>0</v>
      </c>
      <c r="AC57" s="480">
        <v>0</v>
      </c>
      <c r="AD57" s="481">
        <v>0</v>
      </c>
      <c r="AE57" s="476">
        <v>1.0015579999999999</v>
      </c>
      <c r="AF57" s="477">
        <v>-2.168835E-4</v>
      </c>
      <c r="AG57" s="477">
        <v>-4.5106050000000002E-5</v>
      </c>
      <c r="AH57" s="477">
        <v>4.8662329999999995E-7</v>
      </c>
      <c r="AI57" s="477">
        <v>-1.4043289999999999E-9</v>
      </c>
      <c r="AJ57" s="478">
        <v>0</v>
      </c>
      <c r="AK57" s="476">
        <v>1.0057100000000001</v>
      </c>
      <c r="AL57" s="477">
        <v>-1.216375E-3</v>
      </c>
      <c r="AM57" s="477">
        <v>-5.5340139999999998E-5</v>
      </c>
      <c r="AN57" s="477">
        <v>6.4101070000000005E-7</v>
      </c>
      <c r="AO57" s="477">
        <v>-1.8668220000000002E-9</v>
      </c>
      <c r="AP57" s="478">
        <v>0</v>
      </c>
      <c r="AQ57" s="476">
        <v>0.9970137</v>
      </c>
      <c r="AR57" s="477">
        <v>7.7790159999999999E-4</v>
      </c>
      <c r="AS57" s="477">
        <v>-7.9677029999999998E-6</v>
      </c>
      <c r="AT57" s="477">
        <v>3.4294600000000002E-8</v>
      </c>
      <c r="AU57" s="477">
        <v>-4.4214169999999998E-11</v>
      </c>
      <c r="AV57" s="482">
        <v>0</v>
      </c>
      <c r="AW57" s="369">
        <v>5.62</v>
      </c>
      <c r="AX57" s="370">
        <v>4500</v>
      </c>
      <c r="AY57" s="426"/>
      <c r="AZ57" s="483" t="s">
        <v>290</v>
      </c>
      <c r="BA57" s="359">
        <v>637</v>
      </c>
      <c r="BB57" s="418">
        <v>1019</v>
      </c>
      <c r="BC57" s="428">
        <v>2</v>
      </c>
      <c r="BD57" s="375">
        <v>47</v>
      </c>
      <c r="BE57" s="375">
        <v>1</v>
      </c>
      <c r="BF57" s="376">
        <f t="shared" si="0"/>
        <v>59.201889999999999</v>
      </c>
      <c r="BG57" s="305" t="s">
        <v>320</v>
      </c>
      <c r="BH57" s="306" t="str">
        <f t="shared" ref="BH57" si="760">CONCATENATE(E57)</f>
        <v>562-26000</v>
      </c>
      <c r="BI57" s="326">
        <v>100</v>
      </c>
      <c r="BJ57" s="377">
        <f t="shared" si="488"/>
        <v>60.6402</v>
      </c>
      <c r="BK57" s="378">
        <f t="shared" si="489"/>
        <v>4.8892300000000004</v>
      </c>
      <c r="BL57" s="379">
        <f t="shared" si="490"/>
        <v>20800</v>
      </c>
      <c r="BM57" s="378">
        <f t="shared" si="491"/>
        <v>48.102476257815766</v>
      </c>
      <c r="BN57" s="378">
        <f t="shared" si="492"/>
        <v>10.429373797270113</v>
      </c>
      <c r="BO57" s="379">
        <f t="shared" si="493"/>
        <v>26000</v>
      </c>
      <c r="BP57" s="378">
        <f t="shared" si="494"/>
        <v>44.836015285760027</v>
      </c>
      <c r="BQ57" s="378">
        <f t="shared" si="495"/>
        <v>11.925729258880018</v>
      </c>
      <c r="BR57" s="379">
        <f t="shared" si="496"/>
        <v>31200</v>
      </c>
      <c r="BS57" s="378">
        <f t="shared" si="497"/>
        <v>31.457646547831587</v>
      </c>
      <c r="BT57" s="380">
        <f t="shared" si="498"/>
        <v>10.732641521483174</v>
      </c>
      <c r="BU57" s="429">
        <f t="shared" ref="BU57" si="761">I57</f>
        <v>60.6402</v>
      </c>
      <c r="BV57" s="430">
        <f t="shared" ref="BV57" si="762">J57</f>
        <v>-6.2728299999999996E-4</v>
      </c>
      <c r="BW57" s="430">
        <f t="shared" ref="BW57" si="763">K57</f>
        <v>3.15195E-8</v>
      </c>
      <c r="BX57" s="430">
        <f t="shared" ref="BX57" si="764">L57</f>
        <v>-6.7426E-12</v>
      </c>
      <c r="BY57" s="430">
        <f t="shared" ref="BY57" si="765">M57</f>
        <v>4.14926E-16</v>
      </c>
      <c r="BZ57" s="430">
        <f t="shared" ref="BZ57" si="766">N57</f>
        <v>-7.7352399999999995E-21</v>
      </c>
      <c r="CA57" s="430">
        <f t="shared" ref="CA57" si="767">O57</f>
        <v>4.8892300000000004</v>
      </c>
      <c r="CB57" s="430">
        <f t="shared" ref="CB57" si="768">P57</f>
        <v>-9.6823800000000006E-5</v>
      </c>
      <c r="CC57" s="430">
        <f t="shared" ref="CC57" si="769">Q57</f>
        <v>8.6070000000000002E-8</v>
      </c>
      <c r="CD57" s="430">
        <f t="shared" ref="CD57" si="770">R57</f>
        <v>-7.7425800000000003E-12</v>
      </c>
      <c r="CE57" s="430">
        <f t="shared" ref="CE57" si="771">S57</f>
        <v>3.0277599999999999E-16</v>
      </c>
      <c r="CF57" s="430">
        <f t="shared" ref="CF57" si="772">T57</f>
        <v>-4.2846199999999998E-21</v>
      </c>
      <c r="CG57" s="382">
        <v>0</v>
      </c>
      <c r="CH57" s="382">
        <v>0</v>
      </c>
      <c r="CI57" s="382">
        <v>0</v>
      </c>
      <c r="CJ57" s="382">
        <v>0</v>
      </c>
      <c r="CK57" s="382">
        <v>0</v>
      </c>
      <c r="CL57" s="431">
        <v>0</v>
      </c>
      <c r="CM57" s="381">
        <v>32000</v>
      </c>
      <c r="CN57" s="382">
        <v>60</v>
      </c>
      <c r="CO57" s="382">
        <v>60</v>
      </c>
      <c r="CP57" s="382">
        <v>16</v>
      </c>
      <c r="CQ57" s="382">
        <v>70</v>
      </c>
      <c r="CR57" s="382">
        <v>4000</v>
      </c>
      <c r="CS57" s="382">
        <v>5</v>
      </c>
      <c r="CT57" s="382">
        <v>5</v>
      </c>
      <c r="CU57" s="382">
        <v>2</v>
      </c>
      <c r="CV57" s="382">
        <v>5</v>
      </c>
      <c r="CW57" s="382">
        <v>1</v>
      </c>
      <c r="CX57" s="382">
        <v>1</v>
      </c>
      <c r="CY57" s="382">
        <v>1</v>
      </c>
      <c r="CZ57" s="382">
        <v>1</v>
      </c>
      <c r="DA57" s="382">
        <f t="shared" si="511"/>
        <v>20800</v>
      </c>
      <c r="DB57" s="382">
        <v>4</v>
      </c>
      <c r="DC57" s="382">
        <f t="shared" si="512"/>
        <v>31200</v>
      </c>
      <c r="DD57" s="431">
        <v>4</v>
      </c>
      <c r="DE57" s="381">
        <v>35000</v>
      </c>
      <c r="DF57" s="382">
        <v>33000</v>
      </c>
      <c r="DG57" s="382">
        <v>31200</v>
      </c>
      <c r="DH57" s="382">
        <v>29900</v>
      </c>
      <c r="DI57" s="382">
        <v>28600</v>
      </c>
      <c r="DJ57" s="382">
        <v>27300</v>
      </c>
      <c r="DK57" s="382">
        <v>26000</v>
      </c>
      <c r="DL57" s="382">
        <v>24700</v>
      </c>
      <c r="DM57" s="382">
        <v>23400</v>
      </c>
      <c r="DN57" s="382">
        <v>22100</v>
      </c>
      <c r="DO57" s="382">
        <v>20800</v>
      </c>
      <c r="DP57" s="382">
        <v>16000</v>
      </c>
      <c r="DQ57" s="382">
        <v>12000</v>
      </c>
      <c r="DR57" s="382">
        <v>8000</v>
      </c>
      <c r="DS57" s="382">
        <v>4000</v>
      </c>
      <c r="DT57" s="382">
        <v>0</v>
      </c>
      <c r="DU57" s="373"/>
    </row>
    <row r="58" spans="1:125">
      <c r="A58" s="271">
        <v>675</v>
      </c>
      <c r="B58" s="292" t="s">
        <v>121</v>
      </c>
      <c r="C58" s="484" t="s">
        <v>159</v>
      </c>
      <c r="D58" s="485" t="s">
        <v>168</v>
      </c>
      <c r="E58" s="486" t="s">
        <v>145</v>
      </c>
      <c r="F58" s="487">
        <v>4400</v>
      </c>
      <c r="G58" s="272">
        <v>7000</v>
      </c>
      <c r="H58" s="272">
        <v>9000</v>
      </c>
      <c r="I58" s="432">
        <v>113.628</v>
      </c>
      <c r="J58" s="432">
        <v>-6.0965000000000004E-3</v>
      </c>
      <c r="K58" s="432">
        <v>2.8716000000000002E-6</v>
      </c>
      <c r="L58" s="432">
        <v>-7.0623099999999996E-10</v>
      </c>
      <c r="M58" s="432">
        <v>6.7375700000000003E-14</v>
      </c>
      <c r="N58" s="432">
        <v>-2.5755500000000001E-18</v>
      </c>
      <c r="O58" s="432">
        <v>3.2050200000000002</v>
      </c>
      <c r="P58" s="432">
        <v>5.7238299999999998E-4</v>
      </c>
      <c r="Q58" s="432">
        <v>-4.9239799999999999E-8</v>
      </c>
      <c r="R58" s="432">
        <v>9.0825600000000004E-12</v>
      </c>
      <c r="S58" s="432">
        <v>-9.3086099999999992E-16</v>
      </c>
      <c r="T58" s="488">
        <v>3.0863899999999999E-20</v>
      </c>
      <c r="U58" s="489">
        <v>170.49189999999999</v>
      </c>
      <c r="V58" s="490">
        <v>-2.470721E-2</v>
      </c>
      <c r="W58" s="490">
        <v>1.331487E-5</v>
      </c>
      <c r="X58" s="490">
        <v>-2.572831E-9</v>
      </c>
      <c r="Y58" s="490">
        <v>1.847957E-13</v>
      </c>
      <c r="Z58" s="491">
        <v>-4.7661819999999997E-18</v>
      </c>
      <c r="AA58" s="492">
        <v>6.9145770000000004</v>
      </c>
      <c r="AB58" s="493">
        <v>1.5994270000000001E-3</v>
      </c>
      <c r="AC58" s="493">
        <v>-4.3807019999999999E-7</v>
      </c>
      <c r="AD58" s="494">
        <v>4.8286949999999999E-11</v>
      </c>
      <c r="AE58" s="495">
        <v>1.01884</v>
      </c>
      <c r="AF58" s="496">
        <v>-5.4815319999999999E-3</v>
      </c>
      <c r="AG58" s="496">
        <v>4.6677710000000003E-5</v>
      </c>
      <c r="AH58" s="496">
        <v>-2.6841450000000002E-7</v>
      </c>
      <c r="AI58" s="496">
        <v>7.485206E-10</v>
      </c>
      <c r="AJ58" s="497">
        <v>-7.5764390000000002E-13</v>
      </c>
      <c r="AK58" s="495">
        <v>0.9975657</v>
      </c>
      <c r="AL58" s="496">
        <v>5.9263689999999999E-4</v>
      </c>
      <c r="AM58" s="496">
        <v>-2.13713E-5</v>
      </c>
      <c r="AN58" s="496">
        <v>1.4853549999999999E-7</v>
      </c>
      <c r="AO58" s="496">
        <v>-4.1296649999999999E-10</v>
      </c>
      <c r="AP58" s="497">
        <v>4.0356E-13</v>
      </c>
      <c r="AQ58" s="495">
        <v>0.95710070000000003</v>
      </c>
      <c r="AR58" s="496">
        <v>1.1797510000000001E-2</v>
      </c>
      <c r="AS58" s="496">
        <v>-1.086601E-4</v>
      </c>
      <c r="AT58" s="496">
        <v>5.5273109999999997E-7</v>
      </c>
      <c r="AU58" s="496">
        <v>-1.360982E-9</v>
      </c>
      <c r="AV58" s="497">
        <v>1.2564320000000001E-12</v>
      </c>
      <c r="AW58" s="284">
        <v>6.75</v>
      </c>
      <c r="AX58" s="394">
        <v>3000</v>
      </c>
      <c r="AY58" s="395"/>
      <c r="AZ58" s="498" t="s">
        <v>290</v>
      </c>
      <c r="BA58" s="272">
        <v>637</v>
      </c>
      <c r="BB58" s="292">
        <v>1019</v>
      </c>
      <c r="BC58" s="399">
        <v>4</v>
      </c>
      <c r="BD58" s="290">
        <v>75</v>
      </c>
      <c r="BE58" s="290">
        <v>1</v>
      </c>
      <c r="BF58" s="400">
        <f t="shared" si="0"/>
        <v>170.49189999999999</v>
      </c>
      <c r="BG58" s="271" t="s">
        <v>320</v>
      </c>
      <c r="BH58" s="272" t="str">
        <f t="shared" ref="BH58" si="773">CONCATENATE(E58)</f>
        <v>675-7000</v>
      </c>
      <c r="BI58" s="292">
        <v>100</v>
      </c>
      <c r="BJ58" s="293">
        <f t="shared" si="488"/>
        <v>113.628</v>
      </c>
      <c r="BK58" s="294">
        <f t="shared" si="489"/>
        <v>3.2050200000000002</v>
      </c>
      <c r="BL58" s="295">
        <f t="shared" si="490"/>
        <v>5600</v>
      </c>
      <c r="BM58" s="294">
        <f t="shared" si="491"/>
        <v>97.591745661952004</v>
      </c>
      <c r="BN58" s="294">
        <f t="shared" si="492"/>
        <v>5.7157699554672643</v>
      </c>
      <c r="BO58" s="295">
        <f t="shared" si="493"/>
        <v>7000</v>
      </c>
      <c r="BP58" s="294">
        <f t="shared" si="494"/>
        <v>87.905453850000043</v>
      </c>
      <c r="BQ58" s="294">
        <f t="shared" si="495"/>
        <v>6.1980011863</v>
      </c>
      <c r="BR58" s="295">
        <f t="shared" si="496"/>
        <v>8400</v>
      </c>
      <c r="BS58" s="294">
        <f t="shared" si="497"/>
        <v>74.183294450688052</v>
      </c>
      <c r="BT58" s="296">
        <f t="shared" si="498"/>
        <v>6.5782213907343365</v>
      </c>
      <c r="BU58" s="297">
        <f t="shared" ref="BU58" si="774">I58</f>
        <v>113.628</v>
      </c>
      <c r="BV58" s="298">
        <f t="shared" ref="BV58" si="775">J58</f>
        <v>-6.0965000000000004E-3</v>
      </c>
      <c r="BW58" s="298">
        <f t="shared" ref="BW58" si="776">K58</f>
        <v>2.8716000000000002E-6</v>
      </c>
      <c r="BX58" s="298">
        <f t="shared" ref="BX58" si="777">L58</f>
        <v>-7.0623099999999996E-10</v>
      </c>
      <c r="BY58" s="298">
        <f t="shared" ref="BY58" si="778">M58</f>
        <v>6.7375700000000003E-14</v>
      </c>
      <c r="BZ58" s="298">
        <f t="shared" ref="BZ58" si="779">N58</f>
        <v>-2.5755500000000001E-18</v>
      </c>
      <c r="CA58" s="298">
        <f t="shared" ref="CA58" si="780">O58</f>
        <v>3.2050200000000002</v>
      </c>
      <c r="CB58" s="298">
        <f t="shared" ref="CB58" si="781">P58</f>
        <v>5.7238299999999998E-4</v>
      </c>
      <c r="CC58" s="298">
        <f t="shared" ref="CC58" si="782">Q58</f>
        <v>-4.9239799999999999E-8</v>
      </c>
      <c r="CD58" s="298">
        <f t="shared" ref="CD58" si="783">R58</f>
        <v>9.0825600000000004E-12</v>
      </c>
      <c r="CE58" s="298">
        <f t="shared" ref="CE58" si="784">S58</f>
        <v>-9.3086099999999992E-16</v>
      </c>
      <c r="CF58" s="298">
        <f t="shared" ref="CF58" si="785">T58</f>
        <v>3.0863899999999999E-20</v>
      </c>
      <c r="CG58" s="295">
        <v>0</v>
      </c>
      <c r="CH58" s="295">
        <v>0</v>
      </c>
      <c r="CI58" s="295">
        <v>0</v>
      </c>
      <c r="CJ58" s="295">
        <v>0</v>
      </c>
      <c r="CK58" s="295">
        <v>0</v>
      </c>
      <c r="CL58" s="402">
        <v>0</v>
      </c>
      <c r="CM58" s="300">
        <v>10000</v>
      </c>
      <c r="CN58" s="295">
        <v>110</v>
      </c>
      <c r="CO58" s="295">
        <v>60</v>
      </c>
      <c r="CP58" s="295">
        <v>6</v>
      </c>
      <c r="CQ58" s="295">
        <v>70</v>
      </c>
      <c r="CR58" s="295">
        <v>2000</v>
      </c>
      <c r="CS58" s="295">
        <v>10</v>
      </c>
      <c r="CT58" s="295">
        <v>5</v>
      </c>
      <c r="CU58" s="295">
        <v>1</v>
      </c>
      <c r="CV58" s="295">
        <v>5</v>
      </c>
      <c r="CW58" s="295">
        <v>1</v>
      </c>
      <c r="CX58" s="295">
        <v>1</v>
      </c>
      <c r="CY58" s="295">
        <v>1</v>
      </c>
      <c r="CZ58" s="295">
        <v>1</v>
      </c>
      <c r="DA58" s="295">
        <f t="shared" si="511"/>
        <v>5600</v>
      </c>
      <c r="DB58" s="295">
        <v>4</v>
      </c>
      <c r="DC58" s="295">
        <f t="shared" si="512"/>
        <v>8400</v>
      </c>
      <c r="DD58" s="402">
        <v>4</v>
      </c>
      <c r="DE58" s="300">
        <v>11000</v>
      </c>
      <c r="DF58" s="295">
        <v>10000</v>
      </c>
      <c r="DG58" s="295">
        <v>9000</v>
      </c>
      <c r="DH58" s="295">
        <v>8400</v>
      </c>
      <c r="DI58" s="295">
        <v>7950</v>
      </c>
      <c r="DJ58" s="295">
        <v>7450</v>
      </c>
      <c r="DK58" s="295">
        <v>7000</v>
      </c>
      <c r="DL58" s="295">
        <v>6550</v>
      </c>
      <c r="DM58" s="295">
        <v>6050</v>
      </c>
      <c r="DN58" s="295">
        <v>5600</v>
      </c>
      <c r="DO58" s="295">
        <v>5000</v>
      </c>
      <c r="DP58" s="295">
        <v>3750</v>
      </c>
      <c r="DQ58" s="295">
        <v>2500</v>
      </c>
      <c r="DR58" s="295">
        <v>1250</v>
      </c>
      <c r="DS58" s="295">
        <v>0</v>
      </c>
      <c r="DT58" s="272"/>
      <c r="DU58" s="288"/>
    </row>
    <row r="59" spans="1:125">
      <c r="A59" s="305">
        <v>675</v>
      </c>
      <c r="B59" s="326" t="s">
        <v>122</v>
      </c>
      <c r="C59" s="499" t="s">
        <v>159</v>
      </c>
      <c r="D59" s="500" t="s">
        <v>169</v>
      </c>
      <c r="E59" s="501" t="s">
        <v>146</v>
      </c>
      <c r="F59" s="467">
        <v>4500</v>
      </c>
      <c r="G59" s="306">
        <v>7600</v>
      </c>
      <c r="H59" s="306">
        <v>11000</v>
      </c>
      <c r="I59" s="415">
        <v>112.18</v>
      </c>
      <c r="J59" s="415">
        <v>-5.2012200000000003E-3</v>
      </c>
      <c r="K59" s="415">
        <v>3.0215000000000002E-6</v>
      </c>
      <c r="L59" s="415">
        <v>-6.6459199999999999E-10</v>
      </c>
      <c r="M59" s="415">
        <v>5.4046700000000002E-14</v>
      </c>
      <c r="N59" s="415">
        <v>-1.6395800000000001E-18</v>
      </c>
      <c r="O59" s="415">
        <v>4.1813900000000004</v>
      </c>
      <c r="P59" s="415">
        <v>4.8474599999999998E-5</v>
      </c>
      <c r="Q59" s="415">
        <v>9.7416099999999996E-8</v>
      </c>
      <c r="R59" s="415">
        <v>-8.0672299999999997E-12</v>
      </c>
      <c r="S59" s="415">
        <v>1.5471E-16</v>
      </c>
      <c r="T59" s="468">
        <v>-6.91265E-22</v>
      </c>
      <c r="U59" s="502">
        <v>170.49189999999999</v>
      </c>
      <c r="V59" s="503">
        <v>-2.470721E-2</v>
      </c>
      <c r="W59" s="503">
        <v>1.331487E-5</v>
      </c>
      <c r="X59" s="503">
        <v>-2.572831E-9</v>
      </c>
      <c r="Y59" s="503">
        <v>1.847957E-13</v>
      </c>
      <c r="Z59" s="504">
        <v>-4.7661819999999997E-18</v>
      </c>
      <c r="AA59" s="505">
        <v>3.1159469999999998</v>
      </c>
      <c r="AB59" s="506">
        <v>3.7617900000000001E-3</v>
      </c>
      <c r="AC59" s="506">
        <v>-8.9642789999999999E-7</v>
      </c>
      <c r="AD59" s="507">
        <v>6.7317380000000006E-11</v>
      </c>
      <c r="AE59" s="508">
        <v>1.01884</v>
      </c>
      <c r="AF59" s="509">
        <v>-5.4815319999999999E-3</v>
      </c>
      <c r="AG59" s="509">
        <v>4.6677710000000003E-5</v>
      </c>
      <c r="AH59" s="509">
        <v>-2.6841450000000002E-7</v>
      </c>
      <c r="AI59" s="509">
        <v>7.485206E-10</v>
      </c>
      <c r="AJ59" s="510">
        <v>-7.5764390000000002E-13</v>
      </c>
      <c r="AK59" s="508">
        <v>0.9975657</v>
      </c>
      <c r="AL59" s="509">
        <v>5.9263689999999999E-4</v>
      </c>
      <c r="AM59" s="509">
        <v>-2.13713E-5</v>
      </c>
      <c r="AN59" s="509">
        <v>1.4853549999999999E-7</v>
      </c>
      <c r="AO59" s="509">
        <v>-4.1296649999999999E-10</v>
      </c>
      <c r="AP59" s="510">
        <v>4.0356E-13</v>
      </c>
      <c r="AQ59" s="508">
        <v>0.95710070000000003</v>
      </c>
      <c r="AR59" s="509">
        <v>1.1797510000000001E-2</v>
      </c>
      <c r="AS59" s="509">
        <v>-1.086601E-4</v>
      </c>
      <c r="AT59" s="509">
        <v>5.5273109999999997E-7</v>
      </c>
      <c r="AU59" s="509">
        <v>-1.360982E-9</v>
      </c>
      <c r="AV59" s="510">
        <v>1.2564320000000001E-12</v>
      </c>
      <c r="AW59" s="318">
        <v>6.75</v>
      </c>
      <c r="AX59" s="319">
        <v>3000</v>
      </c>
      <c r="AY59" s="408"/>
      <c r="AZ59" s="511" t="s">
        <v>290</v>
      </c>
      <c r="BA59" s="306">
        <v>637</v>
      </c>
      <c r="BB59" s="326">
        <v>1019</v>
      </c>
      <c r="BC59" s="410">
        <v>3</v>
      </c>
      <c r="BD59" s="324">
        <v>49</v>
      </c>
      <c r="BE59" s="324">
        <v>1</v>
      </c>
      <c r="BF59" s="325">
        <f t="shared" si="0"/>
        <v>170.49189999999999</v>
      </c>
      <c r="BG59" s="305" t="s">
        <v>320</v>
      </c>
      <c r="BH59" s="306" t="str">
        <f t="shared" ref="BH59" si="786">CONCATENATE(E59)</f>
        <v>675-7600</v>
      </c>
      <c r="BI59" s="326">
        <v>100</v>
      </c>
      <c r="BJ59" s="327">
        <f t="shared" si="488"/>
        <v>112.18</v>
      </c>
      <c r="BK59" s="328">
        <f t="shared" si="489"/>
        <v>4.1813900000000004</v>
      </c>
      <c r="BL59" s="329">
        <f t="shared" si="490"/>
        <v>6080</v>
      </c>
      <c r="BM59" s="328">
        <f t="shared" si="491"/>
        <v>103.11302131878438</v>
      </c>
      <c r="BN59" s="328">
        <f t="shared" si="492"/>
        <v>6.4697522455106249</v>
      </c>
      <c r="BO59" s="329">
        <f t="shared" si="493"/>
        <v>7600</v>
      </c>
      <c r="BP59" s="328">
        <f t="shared" si="494"/>
        <v>94.172215010099251</v>
      </c>
      <c r="BQ59" s="328">
        <f t="shared" si="495"/>
        <v>7.1338495649255931</v>
      </c>
      <c r="BR59" s="329">
        <f t="shared" si="496"/>
        <v>9120</v>
      </c>
      <c r="BS59" s="328">
        <f t="shared" si="497"/>
        <v>82.37938760348014</v>
      </c>
      <c r="BT59" s="330">
        <f t="shared" si="498"/>
        <v>7.6332699747509389</v>
      </c>
      <c r="BU59" s="331">
        <f t="shared" ref="BU59" si="787">I59</f>
        <v>112.18</v>
      </c>
      <c r="BV59" s="332">
        <f t="shared" ref="BV59" si="788">J59</f>
        <v>-5.2012200000000003E-3</v>
      </c>
      <c r="BW59" s="332">
        <f t="shared" ref="BW59" si="789">K59</f>
        <v>3.0215000000000002E-6</v>
      </c>
      <c r="BX59" s="332">
        <f t="shared" ref="BX59" si="790">L59</f>
        <v>-6.6459199999999999E-10</v>
      </c>
      <c r="BY59" s="332">
        <f t="shared" ref="BY59" si="791">M59</f>
        <v>5.4046700000000002E-14</v>
      </c>
      <c r="BZ59" s="332">
        <f t="shared" ref="BZ59" si="792">N59</f>
        <v>-1.6395800000000001E-18</v>
      </c>
      <c r="CA59" s="332">
        <f t="shared" ref="CA59" si="793">O59</f>
        <v>4.1813900000000004</v>
      </c>
      <c r="CB59" s="332">
        <f t="shared" ref="CB59" si="794">P59</f>
        <v>4.8474599999999998E-5</v>
      </c>
      <c r="CC59" s="332">
        <f t="shared" ref="CC59" si="795">Q59</f>
        <v>9.7416099999999996E-8</v>
      </c>
      <c r="CD59" s="332">
        <f t="shared" ref="CD59" si="796">R59</f>
        <v>-8.0672299999999997E-12</v>
      </c>
      <c r="CE59" s="332">
        <f t="shared" ref="CE59" si="797">S59</f>
        <v>1.5471E-16</v>
      </c>
      <c r="CF59" s="332">
        <f t="shared" ref="CF59" si="798">T59</f>
        <v>-6.91265E-22</v>
      </c>
      <c r="CG59" s="329">
        <v>0</v>
      </c>
      <c r="CH59" s="329">
        <v>0</v>
      </c>
      <c r="CI59" s="329">
        <v>0</v>
      </c>
      <c r="CJ59" s="329">
        <v>0</v>
      </c>
      <c r="CK59" s="329">
        <v>0</v>
      </c>
      <c r="CL59" s="412">
        <v>0</v>
      </c>
      <c r="CM59" s="334">
        <v>12000</v>
      </c>
      <c r="CN59" s="329">
        <v>120</v>
      </c>
      <c r="CO59" s="329">
        <v>60</v>
      </c>
      <c r="CP59" s="329">
        <v>7</v>
      </c>
      <c r="CQ59" s="329">
        <v>75</v>
      </c>
      <c r="CR59" s="329">
        <v>2000</v>
      </c>
      <c r="CS59" s="329">
        <v>10</v>
      </c>
      <c r="CT59" s="329">
        <v>5</v>
      </c>
      <c r="CU59" s="329">
        <v>1</v>
      </c>
      <c r="CV59" s="329">
        <v>5</v>
      </c>
      <c r="CW59" s="329">
        <v>1</v>
      </c>
      <c r="CX59" s="329">
        <v>1</v>
      </c>
      <c r="CY59" s="329">
        <v>1</v>
      </c>
      <c r="CZ59" s="329">
        <v>1</v>
      </c>
      <c r="DA59" s="329">
        <f t="shared" si="511"/>
        <v>6080</v>
      </c>
      <c r="DB59" s="329">
        <v>4</v>
      </c>
      <c r="DC59" s="329">
        <f t="shared" si="512"/>
        <v>9120</v>
      </c>
      <c r="DD59" s="412">
        <v>4</v>
      </c>
      <c r="DE59" s="334">
        <v>13000</v>
      </c>
      <c r="DF59" s="329">
        <v>12000</v>
      </c>
      <c r="DG59" s="329">
        <v>11000</v>
      </c>
      <c r="DH59" s="329">
        <v>10000</v>
      </c>
      <c r="DI59" s="329">
        <v>9120</v>
      </c>
      <c r="DJ59" s="329">
        <v>8600</v>
      </c>
      <c r="DK59" s="329">
        <v>8100</v>
      </c>
      <c r="DL59" s="329">
        <v>7600</v>
      </c>
      <c r="DM59" s="329">
        <v>7100</v>
      </c>
      <c r="DN59" s="329">
        <v>6600</v>
      </c>
      <c r="DO59" s="329">
        <v>6080</v>
      </c>
      <c r="DP59" s="329">
        <v>4500</v>
      </c>
      <c r="DQ59" s="329">
        <v>3000</v>
      </c>
      <c r="DR59" s="329">
        <v>1500</v>
      </c>
      <c r="DS59" s="329">
        <v>0</v>
      </c>
      <c r="DT59" s="306"/>
      <c r="DU59" s="322"/>
    </row>
    <row r="60" spans="1:125">
      <c r="A60" s="305">
        <v>675</v>
      </c>
      <c r="B60" s="326" t="s">
        <v>123</v>
      </c>
      <c r="C60" s="403" t="s">
        <v>159</v>
      </c>
      <c r="D60" s="466" t="s">
        <v>170</v>
      </c>
      <c r="E60" s="501" t="s">
        <v>147</v>
      </c>
      <c r="F60" s="467">
        <v>6000</v>
      </c>
      <c r="G60" s="306">
        <v>11000</v>
      </c>
      <c r="H60" s="306">
        <v>14000</v>
      </c>
      <c r="I60" s="415">
        <v>103.411</v>
      </c>
      <c r="J60" s="415">
        <v>-3.4765099999999999E-3</v>
      </c>
      <c r="K60" s="415">
        <v>1.9445799999999999E-6</v>
      </c>
      <c r="L60" s="415">
        <v>-3.7122400000000002E-10</v>
      </c>
      <c r="M60" s="415">
        <v>2.5458199999999999E-14</v>
      </c>
      <c r="N60" s="415">
        <v>-6.39736E-19</v>
      </c>
      <c r="O60" s="415">
        <v>4.6961000000000004</v>
      </c>
      <c r="P60" s="415">
        <v>-7.5171000000000005E-4</v>
      </c>
      <c r="Q60" s="415">
        <v>3.8102299999999998E-7</v>
      </c>
      <c r="R60" s="415">
        <v>-4.65031E-11</v>
      </c>
      <c r="S60" s="415">
        <v>2.3554100000000001E-15</v>
      </c>
      <c r="T60" s="468">
        <v>-4.4789799999999999E-20</v>
      </c>
      <c r="U60" s="349">
        <v>156.9409</v>
      </c>
      <c r="V60" s="316">
        <v>-1.4415509999999999E-2</v>
      </c>
      <c r="W60" s="316">
        <v>6.1465240000000002E-6</v>
      </c>
      <c r="X60" s="316">
        <v>-8.8639660000000001E-10</v>
      </c>
      <c r="Y60" s="316">
        <v>4.593659E-14</v>
      </c>
      <c r="Z60" s="317">
        <v>-9.1525100000000009E-19</v>
      </c>
      <c r="AA60" s="512">
        <v>7.9915180000000001</v>
      </c>
      <c r="AB60" s="513">
        <v>8.4215600000000005E-4</v>
      </c>
      <c r="AC60" s="513">
        <v>-1.7973300000000001E-7</v>
      </c>
      <c r="AD60" s="514">
        <v>1.8843849999999999E-11</v>
      </c>
      <c r="AE60" s="349">
        <v>1.0176050000000001</v>
      </c>
      <c r="AF60" s="316">
        <v>-5.493337E-3</v>
      </c>
      <c r="AG60" s="316">
        <v>5.6898760000000002E-5</v>
      </c>
      <c r="AH60" s="316">
        <v>-3.720655E-7</v>
      </c>
      <c r="AI60" s="316">
        <v>1.0961010000000001E-9</v>
      </c>
      <c r="AJ60" s="317">
        <v>-1.1370199999999999E-12</v>
      </c>
      <c r="AK60" s="349">
        <v>0.99796989999999997</v>
      </c>
      <c r="AL60" s="316">
        <v>6.5226360000000003E-4</v>
      </c>
      <c r="AM60" s="316">
        <v>-2.8436899999999999E-5</v>
      </c>
      <c r="AN60" s="316">
        <v>2.124017E-7</v>
      </c>
      <c r="AO60" s="316">
        <v>-6.1533310000000004E-10</v>
      </c>
      <c r="AP60" s="317">
        <v>6.1688009999999995E-13</v>
      </c>
      <c r="AQ60" s="349">
        <v>0.97188059999999998</v>
      </c>
      <c r="AR60" s="316">
        <v>7.6399129999999999E-3</v>
      </c>
      <c r="AS60" s="316">
        <v>-6.7531679999999994E-5</v>
      </c>
      <c r="AT60" s="316">
        <v>3.5389530000000001E-7</v>
      </c>
      <c r="AU60" s="316">
        <v>-9.041032E-10</v>
      </c>
      <c r="AV60" s="317">
        <v>8.596656E-13</v>
      </c>
      <c r="AW60" s="318">
        <v>6.75</v>
      </c>
      <c r="AX60" s="319">
        <v>3000</v>
      </c>
      <c r="AY60" s="408"/>
      <c r="AZ60" s="511" t="s">
        <v>290</v>
      </c>
      <c r="BA60" s="306">
        <v>637</v>
      </c>
      <c r="BB60" s="326">
        <v>1019</v>
      </c>
      <c r="BC60" s="410">
        <v>2</v>
      </c>
      <c r="BD60" s="324">
        <v>49</v>
      </c>
      <c r="BE60" s="324">
        <v>1</v>
      </c>
      <c r="BF60" s="325">
        <f t="shared" si="0"/>
        <v>156.9409</v>
      </c>
      <c r="BG60" s="305" t="s">
        <v>320</v>
      </c>
      <c r="BH60" s="306" t="str">
        <f t="shared" ref="BH60" si="799">CONCATENATE(E60)</f>
        <v>675-11000</v>
      </c>
      <c r="BI60" s="326">
        <v>100</v>
      </c>
      <c r="BJ60" s="327">
        <f t="shared" si="488"/>
        <v>103.411</v>
      </c>
      <c r="BK60" s="328">
        <f t="shared" si="489"/>
        <v>4.6961000000000004</v>
      </c>
      <c r="BL60" s="329">
        <f t="shared" si="490"/>
        <v>8800</v>
      </c>
      <c r="BM60" s="328">
        <f t="shared" si="491"/>
        <v>89.337959058923502</v>
      </c>
      <c r="BN60" s="328">
        <f t="shared" si="492"/>
        <v>7.6584963350671336</v>
      </c>
      <c r="BO60" s="329">
        <f t="shared" si="493"/>
        <v>11000</v>
      </c>
      <c r="BP60" s="328">
        <f t="shared" si="494"/>
        <v>76.067809663999938</v>
      </c>
      <c r="BQ60" s="328">
        <f t="shared" si="495"/>
        <v>7.9075626302000011</v>
      </c>
      <c r="BR60" s="329">
        <f t="shared" si="496"/>
        <v>13200</v>
      </c>
      <c r="BS60" s="328">
        <f t="shared" si="497"/>
        <v>59.069650315540343</v>
      </c>
      <c r="BT60" s="330">
        <f t="shared" si="498"/>
        <v>7.7672340980080605</v>
      </c>
      <c r="BU60" s="331">
        <f t="shared" ref="BU60" si="800">I60</f>
        <v>103.411</v>
      </c>
      <c r="BV60" s="332">
        <f t="shared" ref="BV60" si="801">J60</f>
        <v>-3.4765099999999999E-3</v>
      </c>
      <c r="BW60" s="332">
        <f t="shared" ref="BW60" si="802">K60</f>
        <v>1.9445799999999999E-6</v>
      </c>
      <c r="BX60" s="332">
        <f t="shared" ref="BX60" si="803">L60</f>
        <v>-3.7122400000000002E-10</v>
      </c>
      <c r="BY60" s="332">
        <f t="shared" ref="BY60" si="804">M60</f>
        <v>2.5458199999999999E-14</v>
      </c>
      <c r="BZ60" s="332">
        <f t="shared" ref="BZ60" si="805">N60</f>
        <v>-6.39736E-19</v>
      </c>
      <c r="CA60" s="332">
        <f t="shared" ref="CA60" si="806">O60</f>
        <v>4.6961000000000004</v>
      </c>
      <c r="CB60" s="332">
        <f t="shared" ref="CB60" si="807">P60</f>
        <v>-7.5171000000000005E-4</v>
      </c>
      <c r="CC60" s="332">
        <f t="shared" ref="CC60" si="808">Q60</f>
        <v>3.8102299999999998E-7</v>
      </c>
      <c r="CD60" s="332">
        <f t="shared" ref="CD60" si="809">R60</f>
        <v>-4.65031E-11</v>
      </c>
      <c r="CE60" s="332">
        <f t="shared" ref="CE60" si="810">S60</f>
        <v>2.3554100000000001E-15</v>
      </c>
      <c r="CF60" s="332">
        <f t="shared" ref="CF60" si="811">T60</f>
        <v>-4.4789799999999999E-20</v>
      </c>
      <c r="CG60" s="329">
        <v>0</v>
      </c>
      <c r="CH60" s="329">
        <v>0</v>
      </c>
      <c r="CI60" s="329">
        <v>0</v>
      </c>
      <c r="CJ60" s="329">
        <v>0</v>
      </c>
      <c r="CK60" s="329">
        <v>0</v>
      </c>
      <c r="CL60" s="412">
        <v>0</v>
      </c>
      <c r="CM60" s="334">
        <v>15000</v>
      </c>
      <c r="CN60" s="329">
        <v>100</v>
      </c>
      <c r="CO60" s="329">
        <v>50</v>
      </c>
      <c r="CP60" s="329">
        <v>9</v>
      </c>
      <c r="CQ60" s="329">
        <v>80</v>
      </c>
      <c r="CR60" s="329">
        <v>2500</v>
      </c>
      <c r="CS60" s="329">
        <v>10</v>
      </c>
      <c r="CT60" s="329">
        <v>10</v>
      </c>
      <c r="CU60" s="329">
        <v>1</v>
      </c>
      <c r="CV60" s="329">
        <v>5</v>
      </c>
      <c r="CW60" s="329">
        <v>1</v>
      </c>
      <c r="CX60" s="329">
        <v>1</v>
      </c>
      <c r="CY60" s="329">
        <v>1</v>
      </c>
      <c r="CZ60" s="329">
        <v>1</v>
      </c>
      <c r="DA60" s="329">
        <f t="shared" si="511"/>
        <v>8800</v>
      </c>
      <c r="DB60" s="329">
        <v>4</v>
      </c>
      <c r="DC60" s="329">
        <f t="shared" si="512"/>
        <v>13200</v>
      </c>
      <c r="DD60" s="412">
        <v>4</v>
      </c>
      <c r="DE60" s="334">
        <v>17000</v>
      </c>
      <c r="DF60" s="329">
        <v>16000</v>
      </c>
      <c r="DG60" s="329">
        <v>15000</v>
      </c>
      <c r="DH60" s="329">
        <v>14000</v>
      </c>
      <c r="DI60" s="329">
        <v>13200</v>
      </c>
      <c r="DJ60" s="329">
        <v>12500</v>
      </c>
      <c r="DK60" s="329">
        <v>11700</v>
      </c>
      <c r="DL60" s="329">
        <v>11000</v>
      </c>
      <c r="DM60" s="329">
        <v>10300</v>
      </c>
      <c r="DN60" s="329">
        <v>9500</v>
      </c>
      <c r="DO60" s="329">
        <v>8800</v>
      </c>
      <c r="DP60" s="329">
        <v>8000</v>
      </c>
      <c r="DQ60" s="329">
        <v>6000</v>
      </c>
      <c r="DR60" s="329">
        <v>4000</v>
      </c>
      <c r="DS60" s="329">
        <v>2000</v>
      </c>
      <c r="DT60" s="329">
        <v>0</v>
      </c>
      <c r="DU60" s="322"/>
    </row>
    <row r="61" spans="1:125">
      <c r="A61" s="305">
        <v>675</v>
      </c>
      <c r="B61" s="326" t="s">
        <v>124</v>
      </c>
      <c r="C61" s="403" t="s">
        <v>159</v>
      </c>
      <c r="D61" s="466" t="s">
        <v>171</v>
      </c>
      <c r="E61" s="501" t="s">
        <v>155</v>
      </c>
      <c r="F61" s="467">
        <v>6600</v>
      </c>
      <c r="G61" s="306">
        <v>11750</v>
      </c>
      <c r="H61" s="306">
        <v>15500</v>
      </c>
      <c r="I61" s="415">
        <v>112.35899999999999</v>
      </c>
      <c r="J61" s="415">
        <v>5.9767199999999996E-3</v>
      </c>
      <c r="K61" s="415">
        <v>-1.70849E-6</v>
      </c>
      <c r="L61" s="415">
        <v>1.3130700000000001E-10</v>
      </c>
      <c r="M61" s="415">
        <v>-3.7434499999999997E-15</v>
      </c>
      <c r="N61" s="415">
        <v>0</v>
      </c>
      <c r="O61" s="415">
        <v>5.05464</v>
      </c>
      <c r="P61" s="415">
        <v>4.80877E-4</v>
      </c>
      <c r="Q61" s="415">
        <v>-1.60772E-8</v>
      </c>
      <c r="R61" s="415">
        <v>1.7028600000000001E-12</v>
      </c>
      <c r="S61" s="415">
        <v>-5.7279600000000001E-17</v>
      </c>
      <c r="T61" s="468">
        <v>0</v>
      </c>
      <c r="U61" s="349">
        <v>133.42920000000001</v>
      </c>
      <c r="V61" s="316">
        <v>-5.0646399999999996E-3</v>
      </c>
      <c r="W61" s="316">
        <v>1.049965E-6</v>
      </c>
      <c r="X61" s="316">
        <v>-7.2205759999999997E-11</v>
      </c>
      <c r="Y61" s="316">
        <v>-2.9824519999999999E-16</v>
      </c>
      <c r="Z61" s="317">
        <v>4.4815930000000002E-20</v>
      </c>
      <c r="AA61" s="512">
        <v>15.99859</v>
      </c>
      <c r="AB61" s="513">
        <v>-1.667586E-3</v>
      </c>
      <c r="AC61" s="513">
        <v>1.074125E-7</v>
      </c>
      <c r="AD61" s="514">
        <v>5.3812020000000001E-12</v>
      </c>
      <c r="AE61" s="349">
        <v>1.011164</v>
      </c>
      <c r="AF61" s="316">
        <v>-3.0542019999999998E-3</v>
      </c>
      <c r="AG61" s="316">
        <v>1.398784E-5</v>
      </c>
      <c r="AH61" s="316">
        <v>-7.2879600000000006E-8</v>
      </c>
      <c r="AI61" s="316">
        <v>2.259418E-10</v>
      </c>
      <c r="AJ61" s="317">
        <v>-2.5149980000000002E-13</v>
      </c>
      <c r="AK61" s="349">
        <v>0.9978783</v>
      </c>
      <c r="AL61" s="316">
        <v>5.3124870000000003E-4</v>
      </c>
      <c r="AM61" s="316">
        <v>-1.9535109999999999E-5</v>
      </c>
      <c r="AN61" s="316">
        <v>1.339064E-7</v>
      </c>
      <c r="AO61" s="316">
        <v>-3.6833650000000001E-10</v>
      </c>
      <c r="AP61" s="317">
        <v>3.5719169999999999E-13</v>
      </c>
      <c r="AQ61" s="349">
        <v>0.98362709999999998</v>
      </c>
      <c r="AR61" s="316">
        <v>3.9732919999999998E-3</v>
      </c>
      <c r="AS61" s="316">
        <v>-1.887251E-5</v>
      </c>
      <c r="AT61" s="316">
        <v>7.9737870000000001E-8</v>
      </c>
      <c r="AU61" s="316">
        <v>-2.1440579999999999E-10</v>
      </c>
      <c r="AV61" s="317">
        <v>2.2375180000000001E-13</v>
      </c>
      <c r="AW61" s="318">
        <v>6.75</v>
      </c>
      <c r="AX61" s="319">
        <v>3000</v>
      </c>
      <c r="AY61" s="408"/>
      <c r="AZ61" s="511" t="s">
        <v>290</v>
      </c>
      <c r="BA61" s="306">
        <v>637</v>
      </c>
      <c r="BB61" s="326">
        <v>1019</v>
      </c>
      <c r="BC61" s="410">
        <v>2</v>
      </c>
      <c r="BD61" s="324">
        <v>44</v>
      </c>
      <c r="BE61" s="324">
        <v>1</v>
      </c>
      <c r="BF61" s="325">
        <f t="shared" si="0"/>
        <v>133.42920000000001</v>
      </c>
      <c r="BG61" s="305" t="s">
        <v>320</v>
      </c>
      <c r="BH61" s="306" t="str">
        <f t="shared" ref="BH61" si="812">CONCATENATE(E61)</f>
        <v>675-12000</v>
      </c>
      <c r="BI61" s="326">
        <v>100</v>
      </c>
      <c r="BJ61" s="327">
        <f t="shared" si="488"/>
        <v>112.35899999999999</v>
      </c>
      <c r="BK61" s="328">
        <f t="shared" si="489"/>
        <v>5.05464</v>
      </c>
      <c r="BL61" s="329">
        <f t="shared" si="490"/>
        <v>9400</v>
      </c>
      <c r="BM61" s="328">
        <f t="shared" si="491"/>
        <v>97.41253794488</v>
      </c>
      <c r="BN61" s="328">
        <f t="shared" si="492"/>
        <v>9.1214607969478401</v>
      </c>
      <c r="BO61" s="329">
        <f t="shared" si="493"/>
        <v>11750</v>
      </c>
      <c r="BP61" s="328">
        <f t="shared" si="494"/>
        <v>88.36293751777346</v>
      </c>
      <c r="BQ61" s="328">
        <f t="shared" si="495"/>
        <v>10.155903353564062</v>
      </c>
      <c r="BR61" s="329">
        <f t="shared" si="496"/>
        <v>14100</v>
      </c>
      <c r="BS61" s="328">
        <f t="shared" si="497"/>
        <v>77.086976047455039</v>
      </c>
      <c r="BT61" s="330">
        <f t="shared" si="498"/>
        <v>11.14819045601844</v>
      </c>
      <c r="BU61" s="331">
        <f t="shared" ref="BU61" si="813">I61</f>
        <v>112.35899999999999</v>
      </c>
      <c r="BV61" s="332">
        <f t="shared" ref="BV61" si="814">J61</f>
        <v>5.9767199999999996E-3</v>
      </c>
      <c r="BW61" s="332">
        <f t="shared" ref="BW61" si="815">K61</f>
        <v>-1.70849E-6</v>
      </c>
      <c r="BX61" s="332">
        <f t="shared" ref="BX61" si="816">L61</f>
        <v>1.3130700000000001E-10</v>
      </c>
      <c r="BY61" s="332">
        <f t="shared" ref="BY61" si="817">M61</f>
        <v>-3.7434499999999997E-15</v>
      </c>
      <c r="BZ61" s="332">
        <f t="shared" ref="BZ61" si="818">N61</f>
        <v>0</v>
      </c>
      <c r="CA61" s="332">
        <f t="shared" ref="CA61" si="819">O61</f>
        <v>5.05464</v>
      </c>
      <c r="CB61" s="332">
        <f t="shared" ref="CB61" si="820">P61</f>
        <v>4.80877E-4</v>
      </c>
      <c r="CC61" s="332">
        <f t="shared" ref="CC61" si="821">Q61</f>
        <v>-1.60772E-8</v>
      </c>
      <c r="CD61" s="332">
        <f t="shared" ref="CD61" si="822">R61</f>
        <v>1.7028600000000001E-12</v>
      </c>
      <c r="CE61" s="332">
        <f t="shared" ref="CE61" si="823">S61</f>
        <v>-5.7279600000000001E-17</v>
      </c>
      <c r="CF61" s="332">
        <f t="shared" ref="CF61" si="824">T61</f>
        <v>0</v>
      </c>
      <c r="CG61" s="329">
        <v>0</v>
      </c>
      <c r="CH61" s="329">
        <v>0</v>
      </c>
      <c r="CI61" s="329">
        <v>0</v>
      </c>
      <c r="CJ61" s="329">
        <v>0</v>
      </c>
      <c r="CK61" s="329">
        <v>0</v>
      </c>
      <c r="CL61" s="412">
        <v>0</v>
      </c>
      <c r="CM61" s="334">
        <v>17500</v>
      </c>
      <c r="CN61" s="329">
        <v>120</v>
      </c>
      <c r="CO61" s="329">
        <v>120</v>
      </c>
      <c r="CP61" s="329">
        <v>10</v>
      </c>
      <c r="CQ61" s="329">
        <v>75</v>
      </c>
      <c r="CR61" s="329">
        <v>2500</v>
      </c>
      <c r="CS61" s="329">
        <v>10</v>
      </c>
      <c r="CT61" s="329">
        <v>10</v>
      </c>
      <c r="CU61" s="329">
        <v>2</v>
      </c>
      <c r="CV61" s="329">
        <v>5</v>
      </c>
      <c r="CW61" s="329">
        <v>1</v>
      </c>
      <c r="CX61" s="329">
        <v>1</v>
      </c>
      <c r="CY61" s="329">
        <v>1</v>
      </c>
      <c r="CZ61" s="329">
        <v>1</v>
      </c>
      <c r="DA61" s="329">
        <f t="shared" si="511"/>
        <v>9400</v>
      </c>
      <c r="DB61" s="329">
        <v>4</v>
      </c>
      <c r="DC61" s="329">
        <f t="shared" si="512"/>
        <v>14100</v>
      </c>
      <c r="DD61" s="412">
        <v>4</v>
      </c>
      <c r="DE61" s="334">
        <v>20000</v>
      </c>
      <c r="DF61" s="329">
        <v>18000</v>
      </c>
      <c r="DG61" s="329">
        <v>16000</v>
      </c>
      <c r="DH61" s="329">
        <v>14100</v>
      </c>
      <c r="DI61" s="329">
        <v>13500</v>
      </c>
      <c r="DJ61" s="329">
        <v>13000</v>
      </c>
      <c r="DK61" s="329">
        <v>12300</v>
      </c>
      <c r="DL61" s="329">
        <v>11750</v>
      </c>
      <c r="DM61" s="329">
        <v>11150</v>
      </c>
      <c r="DN61" s="329">
        <v>10500</v>
      </c>
      <c r="DO61" s="329">
        <v>10000</v>
      </c>
      <c r="DP61" s="329">
        <v>9400</v>
      </c>
      <c r="DQ61" s="329">
        <v>8000</v>
      </c>
      <c r="DR61" s="329">
        <v>6000</v>
      </c>
      <c r="DS61" s="329">
        <v>4000</v>
      </c>
      <c r="DT61" s="329">
        <v>2000</v>
      </c>
      <c r="DU61" s="412">
        <v>0</v>
      </c>
    </row>
    <row r="62" spans="1:125">
      <c r="A62" s="305">
        <v>675</v>
      </c>
      <c r="B62" s="326" t="s">
        <v>124</v>
      </c>
      <c r="C62" s="403" t="s">
        <v>159</v>
      </c>
      <c r="D62" s="466" t="s">
        <v>171</v>
      </c>
      <c r="E62" s="501" t="s">
        <v>132</v>
      </c>
      <c r="F62" s="467">
        <v>6600</v>
      </c>
      <c r="G62" s="306">
        <v>11750</v>
      </c>
      <c r="H62" s="306">
        <v>15500</v>
      </c>
      <c r="I62" s="415">
        <v>112.35899999999999</v>
      </c>
      <c r="J62" s="415">
        <v>5.9767199999999996E-3</v>
      </c>
      <c r="K62" s="415">
        <v>-1.70849E-6</v>
      </c>
      <c r="L62" s="415">
        <v>1.3130700000000001E-10</v>
      </c>
      <c r="M62" s="415">
        <v>-3.7434499999999997E-15</v>
      </c>
      <c r="N62" s="415">
        <v>0</v>
      </c>
      <c r="O62" s="415">
        <v>5.05464</v>
      </c>
      <c r="P62" s="415">
        <v>4.80877E-4</v>
      </c>
      <c r="Q62" s="415">
        <v>-1.60772E-8</v>
      </c>
      <c r="R62" s="415">
        <v>1.7028600000000001E-12</v>
      </c>
      <c r="S62" s="415">
        <v>-5.7279600000000001E-17</v>
      </c>
      <c r="T62" s="468">
        <v>0</v>
      </c>
      <c r="U62" s="349">
        <v>133.42920000000001</v>
      </c>
      <c r="V62" s="316">
        <v>-5.0646399999999996E-3</v>
      </c>
      <c r="W62" s="316">
        <v>1.049965E-6</v>
      </c>
      <c r="X62" s="316">
        <v>-7.2205759999999997E-11</v>
      </c>
      <c r="Y62" s="316">
        <v>-2.9824519999999999E-16</v>
      </c>
      <c r="Z62" s="317">
        <v>4.4815930000000002E-20</v>
      </c>
      <c r="AA62" s="512">
        <v>15.99859</v>
      </c>
      <c r="AB62" s="513">
        <v>-1.667586E-3</v>
      </c>
      <c r="AC62" s="513">
        <v>1.074125E-7</v>
      </c>
      <c r="AD62" s="514">
        <v>5.3812020000000001E-12</v>
      </c>
      <c r="AE62" s="349">
        <v>1.011164</v>
      </c>
      <c r="AF62" s="316">
        <v>-3.0542019999999998E-3</v>
      </c>
      <c r="AG62" s="316">
        <v>1.398784E-5</v>
      </c>
      <c r="AH62" s="316">
        <v>-7.2879600000000006E-8</v>
      </c>
      <c r="AI62" s="316">
        <v>2.259418E-10</v>
      </c>
      <c r="AJ62" s="317">
        <v>-2.5149980000000002E-13</v>
      </c>
      <c r="AK62" s="349">
        <v>0.9978783</v>
      </c>
      <c r="AL62" s="316">
        <v>5.3124870000000003E-4</v>
      </c>
      <c r="AM62" s="316">
        <v>-1.9535109999999999E-5</v>
      </c>
      <c r="AN62" s="316">
        <v>1.339064E-7</v>
      </c>
      <c r="AO62" s="316">
        <v>-3.6833650000000001E-10</v>
      </c>
      <c r="AP62" s="317">
        <v>3.5719169999999999E-13</v>
      </c>
      <c r="AQ62" s="349">
        <v>0.98362709999999998</v>
      </c>
      <c r="AR62" s="316">
        <v>3.9732919999999998E-3</v>
      </c>
      <c r="AS62" s="316">
        <v>-1.887251E-5</v>
      </c>
      <c r="AT62" s="316">
        <v>7.9737870000000001E-8</v>
      </c>
      <c r="AU62" s="316">
        <v>-2.1440579999999999E-10</v>
      </c>
      <c r="AV62" s="317">
        <v>2.2375180000000001E-13</v>
      </c>
      <c r="AW62" s="318">
        <v>6.75</v>
      </c>
      <c r="AX62" s="319">
        <v>3000</v>
      </c>
      <c r="AY62" s="408"/>
      <c r="AZ62" s="511" t="s">
        <v>290</v>
      </c>
      <c r="BA62" s="306">
        <v>637</v>
      </c>
      <c r="BB62" s="326">
        <v>1019</v>
      </c>
      <c r="BC62" s="410">
        <v>2</v>
      </c>
      <c r="BD62" s="324">
        <v>44</v>
      </c>
      <c r="BE62" s="324">
        <v>1</v>
      </c>
      <c r="BF62" s="325">
        <f t="shared" si="0"/>
        <v>133.42920000000001</v>
      </c>
      <c r="BG62" s="305" t="s">
        <v>320</v>
      </c>
      <c r="BH62" s="306" t="str">
        <f t="shared" ref="BH62" si="825">CONCATENATE(E62)</f>
        <v>675-12500</v>
      </c>
      <c r="BI62" s="326">
        <v>100</v>
      </c>
      <c r="BJ62" s="327">
        <f t="shared" si="488"/>
        <v>112.35899999999999</v>
      </c>
      <c r="BK62" s="328">
        <f t="shared" si="489"/>
        <v>5.05464</v>
      </c>
      <c r="BL62" s="329">
        <f t="shared" si="490"/>
        <v>9400</v>
      </c>
      <c r="BM62" s="328">
        <f t="shared" si="491"/>
        <v>97.41253794488</v>
      </c>
      <c r="BN62" s="328">
        <f t="shared" si="492"/>
        <v>9.1214607969478401</v>
      </c>
      <c r="BO62" s="329">
        <f t="shared" si="493"/>
        <v>11750</v>
      </c>
      <c r="BP62" s="328">
        <f t="shared" si="494"/>
        <v>88.36293751777346</v>
      </c>
      <c r="BQ62" s="328">
        <f t="shared" si="495"/>
        <v>10.155903353564062</v>
      </c>
      <c r="BR62" s="329">
        <f t="shared" si="496"/>
        <v>14100</v>
      </c>
      <c r="BS62" s="328">
        <f t="shared" si="497"/>
        <v>77.086976047455039</v>
      </c>
      <c r="BT62" s="330">
        <f t="shared" si="498"/>
        <v>11.14819045601844</v>
      </c>
      <c r="BU62" s="331">
        <f t="shared" ref="BU62" si="826">I62</f>
        <v>112.35899999999999</v>
      </c>
      <c r="BV62" s="332">
        <f t="shared" ref="BV62" si="827">J62</f>
        <v>5.9767199999999996E-3</v>
      </c>
      <c r="BW62" s="332">
        <f t="shared" ref="BW62" si="828">K62</f>
        <v>-1.70849E-6</v>
      </c>
      <c r="BX62" s="332">
        <f t="shared" ref="BX62" si="829">L62</f>
        <v>1.3130700000000001E-10</v>
      </c>
      <c r="BY62" s="332">
        <f t="shared" ref="BY62" si="830">M62</f>
        <v>-3.7434499999999997E-15</v>
      </c>
      <c r="BZ62" s="332">
        <f t="shared" ref="BZ62" si="831">N62</f>
        <v>0</v>
      </c>
      <c r="CA62" s="332">
        <f t="shared" ref="CA62" si="832">O62</f>
        <v>5.05464</v>
      </c>
      <c r="CB62" s="332">
        <f t="shared" ref="CB62" si="833">P62</f>
        <v>4.80877E-4</v>
      </c>
      <c r="CC62" s="332">
        <f t="shared" ref="CC62" si="834">Q62</f>
        <v>-1.60772E-8</v>
      </c>
      <c r="CD62" s="332">
        <f t="shared" ref="CD62" si="835">R62</f>
        <v>1.7028600000000001E-12</v>
      </c>
      <c r="CE62" s="332">
        <f t="shared" ref="CE62" si="836">S62</f>
        <v>-5.7279600000000001E-17</v>
      </c>
      <c r="CF62" s="332">
        <f t="shared" ref="CF62" si="837">T62</f>
        <v>0</v>
      </c>
      <c r="CG62" s="329">
        <v>0</v>
      </c>
      <c r="CH62" s="329">
        <v>0</v>
      </c>
      <c r="CI62" s="329">
        <v>0</v>
      </c>
      <c r="CJ62" s="329">
        <v>0</v>
      </c>
      <c r="CK62" s="329">
        <v>0</v>
      </c>
      <c r="CL62" s="412">
        <v>0</v>
      </c>
      <c r="CM62" s="334">
        <v>17500</v>
      </c>
      <c r="CN62" s="329">
        <v>120</v>
      </c>
      <c r="CO62" s="329">
        <v>120</v>
      </c>
      <c r="CP62" s="329">
        <v>10</v>
      </c>
      <c r="CQ62" s="329">
        <v>75</v>
      </c>
      <c r="CR62" s="329">
        <v>2500</v>
      </c>
      <c r="CS62" s="329">
        <v>10</v>
      </c>
      <c r="CT62" s="329">
        <v>10</v>
      </c>
      <c r="CU62" s="329">
        <v>2</v>
      </c>
      <c r="CV62" s="329">
        <v>5</v>
      </c>
      <c r="CW62" s="329">
        <v>1</v>
      </c>
      <c r="CX62" s="329">
        <v>1</v>
      </c>
      <c r="CY62" s="329">
        <v>1</v>
      </c>
      <c r="CZ62" s="329">
        <v>1</v>
      </c>
      <c r="DA62" s="329">
        <f t="shared" ref="DA62" si="838">BL62</f>
        <v>9400</v>
      </c>
      <c r="DB62" s="329">
        <v>4</v>
      </c>
      <c r="DC62" s="329">
        <f t="shared" ref="DC62" si="839">BR62</f>
        <v>14100</v>
      </c>
      <c r="DD62" s="412">
        <v>4</v>
      </c>
      <c r="DE62" s="334">
        <v>20000</v>
      </c>
      <c r="DF62" s="329">
        <v>18000</v>
      </c>
      <c r="DG62" s="329">
        <v>16000</v>
      </c>
      <c r="DH62" s="329">
        <v>14100</v>
      </c>
      <c r="DI62" s="329">
        <v>13500</v>
      </c>
      <c r="DJ62" s="329">
        <v>13000</v>
      </c>
      <c r="DK62" s="329">
        <v>12300</v>
      </c>
      <c r="DL62" s="329">
        <v>11750</v>
      </c>
      <c r="DM62" s="329">
        <v>11150</v>
      </c>
      <c r="DN62" s="329">
        <v>10500</v>
      </c>
      <c r="DO62" s="329">
        <v>10000</v>
      </c>
      <c r="DP62" s="329">
        <v>9400</v>
      </c>
      <c r="DQ62" s="329">
        <v>8000</v>
      </c>
      <c r="DR62" s="329">
        <v>6000</v>
      </c>
      <c r="DS62" s="329">
        <v>4000</v>
      </c>
      <c r="DT62" s="329">
        <v>2000</v>
      </c>
      <c r="DU62" s="412">
        <v>0</v>
      </c>
    </row>
    <row r="63" spans="1:125">
      <c r="A63" s="305">
        <v>675</v>
      </c>
      <c r="B63" s="326" t="s">
        <v>125</v>
      </c>
      <c r="C63" s="499" t="s">
        <v>159</v>
      </c>
      <c r="D63" s="500" t="s">
        <v>172</v>
      </c>
      <c r="E63" s="501" t="s">
        <v>149</v>
      </c>
      <c r="F63" s="467">
        <v>11000</v>
      </c>
      <c r="G63" s="306">
        <v>17000</v>
      </c>
      <c r="H63" s="306">
        <v>21500</v>
      </c>
      <c r="I63" s="415">
        <v>100.384</v>
      </c>
      <c r="J63" s="415">
        <v>-6.1420700000000003E-3</v>
      </c>
      <c r="K63" s="415">
        <v>1.15734E-6</v>
      </c>
      <c r="L63" s="415">
        <v>-1.1183799999999999E-10</v>
      </c>
      <c r="M63" s="415">
        <v>4.7222199999999996E-15</v>
      </c>
      <c r="N63" s="415">
        <v>-7.7089500000000006E-20</v>
      </c>
      <c r="O63" s="415">
        <v>7.5295899999999998</v>
      </c>
      <c r="P63" s="415">
        <v>-1.4102599999999999E-4</v>
      </c>
      <c r="Q63" s="415">
        <v>7.9072900000000004E-8</v>
      </c>
      <c r="R63" s="415">
        <v>-6.4840800000000004E-12</v>
      </c>
      <c r="S63" s="415">
        <v>2.4214500000000001E-16</v>
      </c>
      <c r="T63" s="468">
        <v>-3.7791799999999997E-21</v>
      </c>
      <c r="U63" s="502">
        <v>115.7603</v>
      </c>
      <c r="V63" s="503">
        <v>-1.306775E-3</v>
      </c>
      <c r="W63" s="503">
        <v>-8.3651619999999996E-7</v>
      </c>
      <c r="X63" s="503">
        <v>1.3139700000000001E-10</v>
      </c>
      <c r="Y63" s="503">
        <v>-6.8138469999999998E-15</v>
      </c>
      <c r="Z63" s="504">
        <v>7.6514339999999997E-20</v>
      </c>
      <c r="AA63" s="505">
        <v>22.766169999999999</v>
      </c>
      <c r="AB63" s="506">
        <v>-1.1515609999999999E-3</v>
      </c>
      <c r="AC63" s="506">
        <v>2.78482E-8</v>
      </c>
      <c r="AD63" s="507">
        <v>5.2838319999999997E-12</v>
      </c>
      <c r="AE63" s="508">
        <v>1.019938</v>
      </c>
      <c r="AF63" s="509">
        <v>-5.7632849999999999E-3</v>
      </c>
      <c r="AG63" s="509">
        <v>5.6825720000000002E-5</v>
      </c>
      <c r="AH63" s="509">
        <v>-3.2138770000000002E-7</v>
      </c>
      <c r="AI63" s="509">
        <v>8.4912199999999998E-10</v>
      </c>
      <c r="AJ63" s="510">
        <v>-8.1957659999999998E-13</v>
      </c>
      <c r="AK63" s="508">
        <v>1.0029710000000001</v>
      </c>
      <c r="AL63" s="509">
        <v>-5.554472E-4</v>
      </c>
      <c r="AM63" s="509">
        <v>-2.709583E-6</v>
      </c>
      <c r="AN63" s="509">
        <v>3.378622E-8</v>
      </c>
      <c r="AO63" s="509">
        <v>-1.096465E-10</v>
      </c>
      <c r="AP63" s="510">
        <v>1.1497839999999999E-13</v>
      </c>
      <c r="AQ63" s="508">
        <v>0.99668760000000001</v>
      </c>
      <c r="AR63" s="509">
        <v>6.2734780000000005E-4</v>
      </c>
      <c r="AS63" s="509">
        <v>2.45135E-7</v>
      </c>
      <c r="AT63" s="509">
        <v>-8.9075029999999998E-9</v>
      </c>
      <c r="AU63" s="509">
        <v>3.199193E-11</v>
      </c>
      <c r="AV63" s="510">
        <v>-3.7672570000000003E-14</v>
      </c>
      <c r="AW63" s="318">
        <v>6.75</v>
      </c>
      <c r="AX63" s="319">
        <v>3000</v>
      </c>
      <c r="AY63" s="408"/>
      <c r="AZ63" s="511" t="s">
        <v>290</v>
      </c>
      <c r="BA63" s="306">
        <v>637</v>
      </c>
      <c r="BB63" s="326">
        <v>1019</v>
      </c>
      <c r="BC63" s="410">
        <v>3</v>
      </c>
      <c r="BD63" s="324">
        <v>49</v>
      </c>
      <c r="BE63" s="324">
        <v>1</v>
      </c>
      <c r="BF63" s="325">
        <f t="shared" si="0"/>
        <v>115.7603</v>
      </c>
      <c r="BG63" s="305" t="s">
        <v>320</v>
      </c>
      <c r="BH63" s="306" t="str">
        <f t="shared" ref="BH63" si="840">CONCATENATE(E63)</f>
        <v>675-17000</v>
      </c>
      <c r="BI63" s="326">
        <v>100</v>
      </c>
      <c r="BJ63" s="327">
        <f t="shared" si="488"/>
        <v>100.384</v>
      </c>
      <c r="BK63" s="328">
        <f t="shared" si="489"/>
        <v>7.5295899999999998</v>
      </c>
      <c r="BL63" s="329">
        <f t="shared" si="490"/>
        <v>13600</v>
      </c>
      <c r="BM63" s="328">
        <f t="shared" si="491"/>
        <v>75.271420698644462</v>
      </c>
      <c r="BN63" s="328">
        <f t="shared" si="492"/>
        <v>10.452074778267445</v>
      </c>
      <c r="BO63" s="329">
        <f t="shared" si="493"/>
        <v>17000</v>
      </c>
      <c r="BP63" s="328">
        <f t="shared" si="494"/>
        <v>65.928446418499931</v>
      </c>
      <c r="BQ63" s="328">
        <f t="shared" si="495"/>
        <v>10.986228427739999</v>
      </c>
      <c r="BR63" s="329">
        <f t="shared" si="496"/>
        <v>20400</v>
      </c>
      <c r="BS63" s="328">
        <f t="shared" si="497"/>
        <v>52.732872452715412</v>
      </c>
      <c r="BT63" s="330">
        <f t="shared" si="498"/>
        <v>11.0967984887124</v>
      </c>
      <c r="BU63" s="331">
        <f t="shared" ref="BU63" si="841">I63</f>
        <v>100.384</v>
      </c>
      <c r="BV63" s="332">
        <f t="shared" ref="BV63" si="842">J63</f>
        <v>-6.1420700000000003E-3</v>
      </c>
      <c r="BW63" s="332">
        <f t="shared" ref="BW63" si="843">K63</f>
        <v>1.15734E-6</v>
      </c>
      <c r="BX63" s="332">
        <f t="shared" ref="BX63" si="844">L63</f>
        <v>-1.1183799999999999E-10</v>
      </c>
      <c r="BY63" s="332">
        <f t="shared" ref="BY63" si="845">M63</f>
        <v>4.7222199999999996E-15</v>
      </c>
      <c r="BZ63" s="332">
        <f t="shared" ref="BZ63" si="846">N63</f>
        <v>-7.7089500000000006E-20</v>
      </c>
      <c r="CA63" s="332">
        <f t="shared" ref="CA63" si="847">O63</f>
        <v>7.5295899999999998</v>
      </c>
      <c r="CB63" s="332">
        <f t="shared" ref="CB63" si="848">P63</f>
        <v>-1.4102599999999999E-4</v>
      </c>
      <c r="CC63" s="332">
        <f t="shared" ref="CC63" si="849">Q63</f>
        <v>7.9072900000000004E-8</v>
      </c>
      <c r="CD63" s="332">
        <f t="shared" ref="CD63" si="850">R63</f>
        <v>-6.4840800000000004E-12</v>
      </c>
      <c r="CE63" s="332">
        <f t="shared" ref="CE63" si="851">S63</f>
        <v>2.4214500000000001E-16</v>
      </c>
      <c r="CF63" s="332">
        <f t="shared" ref="CF63" si="852">T63</f>
        <v>-3.7791799999999997E-21</v>
      </c>
      <c r="CG63" s="329">
        <v>0</v>
      </c>
      <c r="CH63" s="329">
        <v>0</v>
      </c>
      <c r="CI63" s="329">
        <v>0</v>
      </c>
      <c r="CJ63" s="329">
        <v>0</v>
      </c>
      <c r="CK63" s="329">
        <v>0</v>
      </c>
      <c r="CL63" s="412">
        <v>0</v>
      </c>
      <c r="CM63" s="334">
        <v>25000</v>
      </c>
      <c r="CN63" s="329">
        <v>100</v>
      </c>
      <c r="CO63" s="329">
        <v>80</v>
      </c>
      <c r="CP63" s="329">
        <v>14</v>
      </c>
      <c r="CQ63" s="329">
        <v>75</v>
      </c>
      <c r="CR63" s="329">
        <v>2500</v>
      </c>
      <c r="CS63" s="329">
        <v>10</v>
      </c>
      <c r="CT63" s="329">
        <v>10</v>
      </c>
      <c r="CU63" s="329">
        <v>2</v>
      </c>
      <c r="CV63" s="329">
        <v>5</v>
      </c>
      <c r="CW63" s="329">
        <v>1</v>
      </c>
      <c r="CX63" s="329">
        <v>1</v>
      </c>
      <c r="CY63" s="329">
        <v>1</v>
      </c>
      <c r="CZ63" s="329">
        <v>1</v>
      </c>
      <c r="DA63" s="329">
        <f t="shared" si="511"/>
        <v>13600</v>
      </c>
      <c r="DB63" s="329">
        <v>4</v>
      </c>
      <c r="DC63" s="329">
        <f t="shared" si="512"/>
        <v>20400</v>
      </c>
      <c r="DD63" s="412">
        <v>4</v>
      </c>
      <c r="DE63" s="334">
        <v>25000</v>
      </c>
      <c r="DF63" s="329">
        <v>23000</v>
      </c>
      <c r="DG63" s="329">
        <v>21500</v>
      </c>
      <c r="DH63" s="329">
        <v>20400</v>
      </c>
      <c r="DI63" s="329">
        <v>19550</v>
      </c>
      <c r="DJ63" s="329">
        <v>18700</v>
      </c>
      <c r="DK63" s="329">
        <v>17850</v>
      </c>
      <c r="DL63" s="329">
        <v>17000</v>
      </c>
      <c r="DM63" s="329">
        <v>16150</v>
      </c>
      <c r="DN63" s="329">
        <v>15300</v>
      </c>
      <c r="DO63" s="329">
        <v>14450</v>
      </c>
      <c r="DP63" s="329">
        <v>13600</v>
      </c>
      <c r="DQ63" s="329">
        <v>12000</v>
      </c>
      <c r="DR63" s="329">
        <v>9000</v>
      </c>
      <c r="DS63" s="329">
        <v>6000</v>
      </c>
      <c r="DT63" s="329">
        <v>3000</v>
      </c>
      <c r="DU63" s="412">
        <v>0</v>
      </c>
    </row>
    <row r="64" spans="1:125">
      <c r="A64" s="305">
        <v>675</v>
      </c>
      <c r="B64" s="326" t="s">
        <v>126</v>
      </c>
      <c r="C64" s="403" t="s">
        <v>159</v>
      </c>
      <c r="D64" s="466" t="s">
        <v>175</v>
      </c>
      <c r="E64" s="501" t="s">
        <v>133</v>
      </c>
      <c r="F64" s="467">
        <v>12800</v>
      </c>
      <c r="G64" s="306">
        <v>19000</v>
      </c>
      <c r="H64" s="306">
        <v>24000</v>
      </c>
      <c r="I64" s="415">
        <v>108.066</v>
      </c>
      <c r="J64" s="415">
        <v>2.0946900000000002E-3</v>
      </c>
      <c r="K64" s="415">
        <v>-6.1480499999999995E-7</v>
      </c>
      <c r="L64" s="415">
        <v>3.4211599999999997E-11</v>
      </c>
      <c r="M64" s="415">
        <v>-6.7004799999999998E-16</v>
      </c>
      <c r="N64" s="415">
        <v>0</v>
      </c>
      <c r="O64" s="415">
        <v>10.3812</v>
      </c>
      <c r="P64" s="415">
        <v>3.0675500000000003E-4</v>
      </c>
      <c r="Q64" s="415">
        <v>-4.42628E-8</v>
      </c>
      <c r="R64" s="415">
        <v>3.3241599999999998E-12</v>
      </c>
      <c r="S64" s="415">
        <v>-7.3541699999999997E-17</v>
      </c>
      <c r="T64" s="468">
        <v>0</v>
      </c>
      <c r="U64" s="349">
        <v>115.7603</v>
      </c>
      <c r="V64" s="316">
        <v>-1.306775E-3</v>
      </c>
      <c r="W64" s="316">
        <v>-8.3651619999999996E-7</v>
      </c>
      <c r="X64" s="316">
        <v>1.3139700000000001E-10</v>
      </c>
      <c r="Y64" s="316">
        <v>-6.8138469999999998E-15</v>
      </c>
      <c r="Z64" s="317">
        <v>7.6514339999999997E-20</v>
      </c>
      <c r="AA64" s="512">
        <v>22.766169999999999</v>
      </c>
      <c r="AB64" s="513">
        <v>-1.1515609999999999E-3</v>
      </c>
      <c r="AC64" s="513">
        <v>2.78482E-8</v>
      </c>
      <c r="AD64" s="514">
        <v>5.2838319999999997E-12</v>
      </c>
      <c r="AE64" s="349">
        <v>1.019938</v>
      </c>
      <c r="AF64" s="316">
        <v>-5.7632849999999999E-3</v>
      </c>
      <c r="AG64" s="316">
        <v>5.6825720000000002E-5</v>
      </c>
      <c r="AH64" s="316">
        <v>-3.2138770000000002E-7</v>
      </c>
      <c r="AI64" s="316">
        <v>8.4912199999999998E-10</v>
      </c>
      <c r="AJ64" s="317">
        <v>-8.1957659999999998E-13</v>
      </c>
      <c r="AK64" s="349">
        <v>1.0029710000000001</v>
      </c>
      <c r="AL64" s="316">
        <v>-5.554472E-4</v>
      </c>
      <c r="AM64" s="316">
        <v>-2.709583E-6</v>
      </c>
      <c r="AN64" s="316">
        <v>3.378622E-8</v>
      </c>
      <c r="AO64" s="316">
        <v>-1.096465E-10</v>
      </c>
      <c r="AP64" s="317">
        <v>1.1497839999999999E-13</v>
      </c>
      <c r="AQ64" s="349">
        <v>0.99668760000000001</v>
      </c>
      <c r="AR64" s="316">
        <v>6.2734780000000005E-4</v>
      </c>
      <c r="AS64" s="316">
        <v>2.45135E-7</v>
      </c>
      <c r="AT64" s="316">
        <v>-8.9075029999999998E-9</v>
      </c>
      <c r="AU64" s="316">
        <v>3.199193E-11</v>
      </c>
      <c r="AV64" s="317">
        <v>-3.7672570000000003E-14</v>
      </c>
      <c r="AW64" s="515">
        <v>6.75</v>
      </c>
      <c r="AX64" s="516">
        <v>3000</v>
      </c>
      <c r="AY64" s="517"/>
      <c r="AZ64" s="518" t="s">
        <v>290</v>
      </c>
      <c r="BA64" s="519">
        <v>637</v>
      </c>
      <c r="BB64" s="520">
        <v>1019</v>
      </c>
      <c r="BC64" s="410">
        <v>2</v>
      </c>
      <c r="BD64" s="324">
        <v>44</v>
      </c>
      <c r="BE64" s="324">
        <v>1</v>
      </c>
      <c r="BF64" s="325">
        <f t="shared" si="0"/>
        <v>115.7603</v>
      </c>
      <c r="BG64" s="305" t="s">
        <v>320</v>
      </c>
      <c r="BH64" s="306" t="str">
        <f t="shared" ref="BH64" si="853">CONCATENATE(E64)</f>
        <v>675-19000</v>
      </c>
      <c r="BI64" s="326">
        <v>100</v>
      </c>
      <c r="BJ64" s="327">
        <f t="shared" si="488"/>
        <v>108.066</v>
      </c>
      <c r="BK64" s="328">
        <f t="shared" si="489"/>
        <v>10.3812</v>
      </c>
      <c r="BL64" s="329">
        <f t="shared" si="490"/>
        <v>15200</v>
      </c>
      <c r="BM64" s="328">
        <f t="shared" si="491"/>
        <v>82.238496485683214</v>
      </c>
      <c r="BN64" s="328">
        <f t="shared" si="492"/>
        <v>12.565592547297282</v>
      </c>
      <c r="BO64" s="329">
        <f t="shared" si="493"/>
        <v>19000</v>
      </c>
      <c r="BP64" s="328">
        <f t="shared" si="494"/>
        <v>73.256543992000005</v>
      </c>
      <c r="BQ64" s="328">
        <f t="shared" si="495"/>
        <v>13.4470597543</v>
      </c>
      <c r="BR64" s="329">
        <f t="shared" si="496"/>
        <v>22800</v>
      </c>
      <c r="BS64" s="328">
        <f t="shared" si="497"/>
        <v>60.643126117171192</v>
      </c>
      <c r="BT64" s="330">
        <f t="shared" si="498"/>
        <v>13.891314248532474</v>
      </c>
      <c r="BU64" s="331">
        <f t="shared" ref="BU64" si="854">I64</f>
        <v>108.066</v>
      </c>
      <c r="BV64" s="332">
        <f t="shared" ref="BV64" si="855">J64</f>
        <v>2.0946900000000002E-3</v>
      </c>
      <c r="BW64" s="332">
        <f t="shared" ref="BW64" si="856">K64</f>
        <v>-6.1480499999999995E-7</v>
      </c>
      <c r="BX64" s="332">
        <f t="shared" ref="BX64" si="857">L64</f>
        <v>3.4211599999999997E-11</v>
      </c>
      <c r="BY64" s="332">
        <f t="shared" ref="BY64" si="858">M64</f>
        <v>-6.7004799999999998E-16</v>
      </c>
      <c r="BZ64" s="332">
        <f t="shared" ref="BZ64" si="859">N64</f>
        <v>0</v>
      </c>
      <c r="CA64" s="332">
        <f t="shared" ref="CA64" si="860">O64</f>
        <v>10.3812</v>
      </c>
      <c r="CB64" s="332">
        <f t="shared" ref="CB64" si="861">P64</f>
        <v>3.0675500000000003E-4</v>
      </c>
      <c r="CC64" s="332">
        <f t="shared" ref="CC64" si="862">Q64</f>
        <v>-4.42628E-8</v>
      </c>
      <c r="CD64" s="332">
        <f t="shared" ref="CD64" si="863">R64</f>
        <v>3.3241599999999998E-12</v>
      </c>
      <c r="CE64" s="332">
        <f t="shared" ref="CE64" si="864">S64</f>
        <v>-7.3541699999999997E-17</v>
      </c>
      <c r="CF64" s="332">
        <f t="shared" ref="CF64" si="865">T64</f>
        <v>0</v>
      </c>
      <c r="CG64" s="329">
        <v>0</v>
      </c>
      <c r="CH64" s="329">
        <v>0</v>
      </c>
      <c r="CI64" s="329">
        <v>0</v>
      </c>
      <c r="CJ64" s="329">
        <v>0</v>
      </c>
      <c r="CK64" s="329">
        <v>0</v>
      </c>
      <c r="CL64" s="412">
        <v>0</v>
      </c>
      <c r="CM64" s="334">
        <v>25000</v>
      </c>
      <c r="CN64" s="329">
        <v>110</v>
      </c>
      <c r="CO64" s="329">
        <v>140</v>
      </c>
      <c r="CP64" s="329">
        <v>16</v>
      </c>
      <c r="CQ64" s="329">
        <v>75</v>
      </c>
      <c r="CR64" s="329">
        <v>5000</v>
      </c>
      <c r="CS64" s="329">
        <v>10</v>
      </c>
      <c r="CT64" s="329">
        <v>10</v>
      </c>
      <c r="CU64" s="329">
        <v>2</v>
      </c>
      <c r="CV64" s="329">
        <v>5</v>
      </c>
      <c r="CW64" s="329">
        <v>1</v>
      </c>
      <c r="CX64" s="329">
        <v>1</v>
      </c>
      <c r="CY64" s="329">
        <v>1</v>
      </c>
      <c r="CZ64" s="329">
        <v>1</v>
      </c>
      <c r="DA64" s="329">
        <v>15200</v>
      </c>
      <c r="DB64" s="329">
        <v>4</v>
      </c>
      <c r="DC64" s="329">
        <f t="shared" si="512"/>
        <v>22800</v>
      </c>
      <c r="DD64" s="412">
        <v>4</v>
      </c>
      <c r="DE64" s="334">
        <v>28000</v>
      </c>
      <c r="DF64" s="329">
        <v>26000</v>
      </c>
      <c r="DG64" s="329">
        <v>24000</v>
      </c>
      <c r="DH64" s="329">
        <v>22800</v>
      </c>
      <c r="DI64" s="329">
        <v>21400</v>
      </c>
      <c r="DJ64" s="329">
        <v>20000</v>
      </c>
      <c r="DK64" s="329">
        <v>19000</v>
      </c>
      <c r="DL64" s="329">
        <v>17600</v>
      </c>
      <c r="DM64" s="329">
        <v>16400</v>
      </c>
      <c r="DN64" s="329">
        <v>15200</v>
      </c>
      <c r="DO64" s="329">
        <v>13000</v>
      </c>
      <c r="DP64" s="329">
        <v>10000</v>
      </c>
      <c r="DQ64" s="329">
        <v>5000</v>
      </c>
      <c r="DR64" s="329">
        <v>0</v>
      </c>
      <c r="DS64" s="306"/>
      <c r="DT64" s="306"/>
      <c r="DU64" s="322"/>
    </row>
    <row r="65" spans="1:125">
      <c r="A65" s="305">
        <v>675</v>
      </c>
      <c r="B65" s="326" t="s">
        <v>127</v>
      </c>
      <c r="C65" s="499" t="s">
        <v>159</v>
      </c>
      <c r="D65" s="500" t="s">
        <v>173</v>
      </c>
      <c r="E65" s="501" t="s">
        <v>150</v>
      </c>
      <c r="F65" s="467">
        <v>21000</v>
      </c>
      <c r="G65" s="306">
        <v>30000</v>
      </c>
      <c r="H65" s="306">
        <f>1.2*G65</f>
        <v>36000</v>
      </c>
      <c r="I65" s="415">
        <v>92.485100000000003</v>
      </c>
      <c r="J65" s="415">
        <v>-3.5868800000000002E-3</v>
      </c>
      <c r="K65" s="415">
        <v>4.1865400000000001E-7</v>
      </c>
      <c r="L65" s="415">
        <v>-1.9207499999999999E-11</v>
      </c>
      <c r="M65" s="415">
        <v>4.1553300000000002E-16</v>
      </c>
      <c r="N65" s="415">
        <v>-4.1978299999999997E-21</v>
      </c>
      <c r="O65" s="415">
        <v>10.6326</v>
      </c>
      <c r="P65" s="415">
        <v>-4.4178899999999999E-4</v>
      </c>
      <c r="Q65" s="415">
        <v>1.3515199999999999E-7</v>
      </c>
      <c r="R65" s="415">
        <v>-7.3135499999999993E-12</v>
      </c>
      <c r="S65" s="415">
        <v>1.74695E-16</v>
      </c>
      <c r="T65" s="468">
        <v>-1.65343E-21</v>
      </c>
      <c r="U65" s="502">
        <v>109.4705</v>
      </c>
      <c r="V65" s="503">
        <v>5.3085470000000003E-3</v>
      </c>
      <c r="W65" s="503">
        <v>-7.0444400000000003E-7</v>
      </c>
      <c r="X65" s="503">
        <v>6.2775500000000002E-11</v>
      </c>
      <c r="Y65" s="503">
        <v>-2.0879840000000001E-15</v>
      </c>
      <c r="Z65" s="504">
        <v>2.103666E-20</v>
      </c>
      <c r="AA65" s="505">
        <v>40.588970000000003</v>
      </c>
      <c r="AB65" s="506">
        <v>-2.462461E-3</v>
      </c>
      <c r="AC65" s="506">
        <v>8.7688549999999994E-8</v>
      </c>
      <c r="AD65" s="507">
        <v>-2.28676E-13</v>
      </c>
      <c r="AE65" s="508">
        <v>1.011771</v>
      </c>
      <c r="AF65" s="509">
        <v>-3.588993E-3</v>
      </c>
      <c r="AG65" s="509">
        <v>2.6043309999999999E-5</v>
      </c>
      <c r="AH65" s="509">
        <v>-1.222618E-7</v>
      </c>
      <c r="AI65" s="509">
        <v>2.8646069999999998E-10</v>
      </c>
      <c r="AJ65" s="510">
        <v>-2.5437119999999999E-13</v>
      </c>
      <c r="AK65" s="508">
        <v>1.007099</v>
      </c>
      <c r="AL65" s="509">
        <v>-1.8226970000000001E-3</v>
      </c>
      <c r="AM65" s="509">
        <v>1.523133E-5</v>
      </c>
      <c r="AN65" s="509">
        <v>-8.1416679999999998E-8</v>
      </c>
      <c r="AO65" s="509">
        <v>2.1298199999999999E-10</v>
      </c>
      <c r="AP65" s="510">
        <v>-2.070024E-13</v>
      </c>
      <c r="AQ65" s="508">
        <v>0.99254370000000003</v>
      </c>
      <c r="AR65" s="509">
        <v>2.2784150000000002E-3</v>
      </c>
      <c r="AS65" s="509">
        <v>-2.471423E-5</v>
      </c>
      <c r="AT65" s="509">
        <v>1.4596860000000001E-7</v>
      </c>
      <c r="AU65" s="509">
        <v>-3.9296719999999997E-10</v>
      </c>
      <c r="AV65" s="510">
        <v>3.8313930000000002E-13</v>
      </c>
      <c r="AW65" s="318">
        <v>6.75</v>
      </c>
      <c r="AX65" s="319">
        <v>3000</v>
      </c>
      <c r="AY65" s="408"/>
      <c r="AZ65" s="511" t="s">
        <v>290</v>
      </c>
      <c r="BA65" s="306">
        <v>637</v>
      </c>
      <c r="BB65" s="326">
        <v>1019</v>
      </c>
      <c r="BC65" s="410">
        <v>2</v>
      </c>
      <c r="BD65" s="324">
        <v>37</v>
      </c>
      <c r="BE65" s="324">
        <v>1</v>
      </c>
      <c r="BF65" s="325">
        <f t="shared" si="0"/>
        <v>109.4705</v>
      </c>
      <c r="BG65" s="305" t="s">
        <v>320</v>
      </c>
      <c r="BH65" s="306" t="str">
        <f t="shared" ref="BH65" si="866">CONCATENATE(E65)</f>
        <v>675-30000</v>
      </c>
      <c r="BI65" s="326">
        <v>100</v>
      </c>
      <c r="BJ65" s="327">
        <f t="shared" si="488"/>
        <v>92.485100000000003</v>
      </c>
      <c r="BK65" s="328">
        <f t="shared" si="489"/>
        <v>10.6326</v>
      </c>
      <c r="BL65" s="329">
        <f t="shared" si="490"/>
        <v>24000</v>
      </c>
      <c r="BM65" s="328">
        <f t="shared" si="491"/>
        <v>86.458338702080027</v>
      </c>
      <c r="BN65" s="328">
        <f t="shared" si="492"/>
        <v>21.568667719680008</v>
      </c>
      <c r="BO65" s="329">
        <f t="shared" si="493"/>
        <v>30000</v>
      </c>
      <c r="BP65" s="328">
        <f t="shared" si="494"/>
        <v>77.639261000000047</v>
      </c>
      <c r="BQ65" s="328">
        <f t="shared" si="495"/>
        <v>22.874480999999996</v>
      </c>
      <c r="BR65" s="329">
        <f t="shared" si="496"/>
        <v>36000</v>
      </c>
      <c r="BS65" s="328">
        <f t="shared" si="497"/>
        <v>53.897031729920229</v>
      </c>
      <c r="BT65" s="330">
        <f t="shared" si="498"/>
        <v>22.108126936320005</v>
      </c>
      <c r="BU65" s="331">
        <f t="shared" ref="BU65" si="867">I65</f>
        <v>92.485100000000003</v>
      </c>
      <c r="BV65" s="332">
        <f t="shared" ref="BV65" si="868">J65</f>
        <v>-3.5868800000000002E-3</v>
      </c>
      <c r="BW65" s="332">
        <f t="shared" ref="BW65" si="869">K65</f>
        <v>4.1865400000000001E-7</v>
      </c>
      <c r="BX65" s="332">
        <f t="shared" ref="BX65" si="870">L65</f>
        <v>-1.9207499999999999E-11</v>
      </c>
      <c r="BY65" s="332">
        <f t="shared" ref="BY65" si="871">M65</f>
        <v>4.1553300000000002E-16</v>
      </c>
      <c r="BZ65" s="332">
        <f t="shared" ref="BZ65" si="872">N65</f>
        <v>-4.1978299999999997E-21</v>
      </c>
      <c r="CA65" s="332">
        <f t="shared" ref="CA65" si="873">O65</f>
        <v>10.6326</v>
      </c>
      <c r="CB65" s="332">
        <f t="shared" ref="CB65" si="874">P65</f>
        <v>-4.4178899999999999E-4</v>
      </c>
      <c r="CC65" s="332">
        <f t="shared" ref="CC65" si="875">Q65</f>
        <v>1.3515199999999999E-7</v>
      </c>
      <c r="CD65" s="332">
        <f t="shared" ref="CD65" si="876">R65</f>
        <v>-7.3135499999999993E-12</v>
      </c>
      <c r="CE65" s="332">
        <f t="shared" ref="CE65" si="877">S65</f>
        <v>1.74695E-16</v>
      </c>
      <c r="CF65" s="332">
        <f t="shared" ref="CF65" si="878">T65</f>
        <v>-1.65343E-21</v>
      </c>
      <c r="CG65" s="329">
        <v>0</v>
      </c>
      <c r="CH65" s="329">
        <v>0</v>
      </c>
      <c r="CI65" s="329">
        <v>0</v>
      </c>
      <c r="CJ65" s="329">
        <v>0</v>
      </c>
      <c r="CK65" s="329">
        <v>0</v>
      </c>
      <c r="CL65" s="412">
        <v>0</v>
      </c>
      <c r="CM65" s="334">
        <v>40000</v>
      </c>
      <c r="CN65" s="329">
        <v>100</v>
      </c>
      <c r="CO65" s="329">
        <v>100</v>
      </c>
      <c r="CP65" s="329">
        <v>30</v>
      </c>
      <c r="CQ65" s="329">
        <v>75</v>
      </c>
      <c r="CR65" s="329">
        <v>5000</v>
      </c>
      <c r="CS65" s="329">
        <v>10</v>
      </c>
      <c r="CT65" s="329">
        <v>10</v>
      </c>
      <c r="CU65" s="329">
        <v>5</v>
      </c>
      <c r="CV65" s="329">
        <v>5</v>
      </c>
      <c r="CW65" s="329">
        <v>1</v>
      </c>
      <c r="CX65" s="329">
        <v>1</v>
      </c>
      <c r="CY65" s="329">
        <v>1</v>
      </c>
      <c r="CZ65" s="329">
        <v>1</v>
      </c>
      <c r="DA65" s="329">
        <f t="shared" si="511"/>
        <v>24000</v>
      </c>
      <c r="DB65" s="329">
        <v>4</v>
      </c>
      <c r="DC65" s="329">
        <f t="shared" si="512"/>
        <v>36000</v>
      </c>
      <c r="DD65" s="412">
        <v>4</v>
      </c>
      <c r="DE65" s="334">
        <v>42000</v>
      </c>
      <c r="DF65" s="329">
        <v>39000</v>
      </c>
      <c r="DG65" s="329">
        <v>36000</v>
      </c>
      <c r="DH65" s="329">
        <v>34000</v>
      </c>
      <c r="DI65" s="329">
        <v>32000</v>
      </c>
      <c r="DJ65" s="329">
        <v>30000</v>
      </c>
      <c r="DK65" s="329">
        <v>28000</v>
      </c>
      <c r="DL65" s="329">
        <v>26000</v>
      </c>
      <c r="DM65" s="329">
        <v>24000</v>
      </c>
      <c r="DN65" s="329">
        <v>20000</v>
      </c>
      <c r="DO65" s="329">
        <v>16000</v>
      </c>
      <c r="DP65" s="329">
        <v>12000</v>
      </c>
      <c r="DQ65" s="329">
        <v>8000</v>
      </c>
      <c r="DR65" s="329">
        <v>4000</v>
      </c>
      <c r="DS65" s="329">
        <v>0</v>
      </c>
      <c r="DT65" s="306"/>
      <c r="DU65" s="322"/>
    </row>
    <row r="66" spans="1:125" ht="15" thickBot="1">
      <c r="A66" s="358">
        <v>675</v>
      </c>
      <c r="B66" s="418" t="s">
        <v>128</v>
      </c>
      <c r="C66" s="521" t="s">
        <v>159</v>
      </c>
      <c r="D66" s="522" t="s">
        <v>174</v>
      </c>
      <c r="E66" s="523" t="s">
        <v>151</v>
      </c>
      <c r="F66" s="467">
        <v>26500</v>
      </c>
      <c r="G66" s="306">
        <v>36000</v>
      </c>
      <c r="H66" s="306">
        <f>1.2*G66</f>
        <v>43200</v>
      </c>
      <c r="I66" s="415">
        <v>86.716800000000006</v>
      </c>
      <c r="J66" s="415">
        <v>-1.5048500000000001E-3</v>
      </c>
      <c r="K66" s="415">
        <v>7.7464400000000006E-8</v>
      </c>
      <c r="L66" s="415">
        <v>-1.4421199999999999E-13</v>
      </c>
      <c r="M66" s="415">
        <v>-2.66426E-17</v>
      </c>
      <c r="N66" s="415">
        <v>0</v>
      </c>
      <c r="O66" s="415">
        <v>13.542199999999999</v>
      </c>
      <c r="P66" s="415">
        <v>-4.2241099999999998E-5</v>
      </c>
      <c r="Q66" s="415">
        <v>3.7242100000000002E-8</v>
      </c>
      <c r="R66" s="415">
        <v>-9.1648599999999998E-13</v>
      </c>
      <c r="S66" s="415">
        <v>6.4043599999999999E-18</v>
      </c>
      <c r="T66" s="468">
        <v>0</v>
      </c>
      <c r="U66" s="524">
        <v>100.3878</v>
      </c>
      <c r="V66" s="525">
        <v>6.2576639999999996E-4</v>
      </c>
      <c r="W66" s="525">
        <v>-3.9621830000000001E-8</v>
      </c>
      <c r="X66" s="525">
        <v>1.1093020000000001E-11</v>
      </c>
      <c r="Y66" s="525">
        <v>-3.3630449999999999E-16</v>
      </c>
      <c r="Z66" s="526">
        <v>2.33673E-21</v>
      </c>
      <c r="AA66" s="527">
        <v>121.383</v>
      </c>
      <c r="AB66" s="528">
        <v>-9.6967189999999995E-3</v>
      </c>
      <c r="AC66" s="528">
        <v>3.1914910000000001E-7</v>
      </c>
      <c r="AD66" s="529">
        <v>-2.7887829999999999E-12</v>
      </c>
      <c r="AE66" s="530">
        <v>1.011771</v>
      </c>
      <c r="AF66" s="531">
        <v>-3.588993E-3</v>
      </c>
      <c r="AG66" s="531">
        <v>2.6043309999999999E-5</v>
      </c>
      <c r="AH66" s="531">
        <v>-1.222618E-7</v>
      </c>
      <c r="AI66" s="531">
        <v>2.8646069999999998E-10</v>
      </c>
      <c r="AJ66" s="532">
        <v>-2.5437119999999999E-13</v>
      </c>
      <c r="AK66" s="530">
        <v>1.007099</v>
      </c>
      <c r="AL66" s="531">
        <v>-1.8226970000000001E-3</v>
      </c>
      <c r="AM66" s="531">
        <v>1.523133E-5</v>
      </c>
      <c r="AN66" s="531">
        <v>-8.1416679999999998E-8</v>
      </c>
      <c r="AO66" s="531">
        <v>2.1298199999999999E-10</v>
      </c>
      <c r="AP66" s="532">
        <v>-2.070024E-13</v>
      </c>
      <c r="AQ66" s="530">
        <v>0.99254370000000003</v>
      </c>
      <c r="AR66" s="531">
        <v>2.2784150000000002E-3</v>
      </c>
      <c r="AS66" s="531">
        <v>-2.471423E-5</v>
      </c>
      <c r="AT66" s="531">
        <v>1.4596860000000001E-7</v>
      </c>
      <c r="AU66" s="531">
        <v>-3.9296719999999997E-10</v>
      </c>
      <c r="AV66" s="532">
        <v>3.8313930000000002E-13</v>
      </c>
      <c r="AW66" s="369">
        <v>6.75</v>
      </c>
      <c r="AX66" s="370">
        <v>3000</v>
      </c>
      <c r="AY66" s="426"/>
      <c r="AZ66" s="533" t="s">
        <v>290</v>
      </c>
      <c r="BA66" s="359">
        <v>637</v>
      </c>
      <c r="BB66" s="418">
        <v>1019</v>
      </c>
      <c r="BC66" s="428">
        <v>2</v>
      </c>
      <c r="BD66" s="375">
        <v>37</v>
      </c>
      <c r="BE66" s="375">
        <v>1</v>
      </c>
      <c r="BF66" s="376">
        <f t="shared" si="0"/>
        <v>100.3878</v>
      </c>
      <c r="BG66" s="305" t="s">
        <v>320</v>
      </c>
      <c r="BH66" s="306" t="str">
        <f t="shared" ref="BH66" si="879">CONCATENATE(E66)</f>
        <v>675-36000</v>
      </c>
      <c r="BI66" s="326">
        <v>100</v>
      </c>
      <c r="BJ66" s="377">
        <f t="shared" si="488"/>
        <v>86.716800000000006</v>
      </c>
      <c r="BK66" s="378">
        <f t="shared" si="489"/>
        <v>13.542199999999999</v>
      </c>
      <c r="BL66" s="379">
        <f t="shared" si="490"/>
        <v>28800</v>
      </c>
      <c r="BM66" s="378">
        <f t="shared" si="491"/>
        <v>85.854945604976649</v>
      </c>
      <c r="BN66" s="378">
        <f t="shared" si="492"/>
        <v>25.728855605559296</v>
      </c>
      <c r="BO66" s="379">
        <f t="shared" si="493"/>
        <v>36000</v>
      </c>
      <c r="BP66" s="378">
        <f t="shared" si="494"/>
        <v>81.458370086399995</v>
      </c>
      <c r="BQ66" s="378">
        <f t="shared" si="495"/>
        <v>28.284576709760003</v>
      </c>
      <c r="BR66" s="379">
        <f t="shared" si="496"/>
        <v>43200</v>
      </c>
      <c r="BS66" s="378">
        <f t="shared" si="497"/>
        <v>61.855618587402262</v>
      </c>
      <c r="BT66" s="380">
        <f t="shared" si="498"/>
        <v>29.636979168167947</v>
      </c>
      <c r="BU66" s="534">
        <f t="shared" ref="BU66" si="880">I66</f>
        <v>86.716800000000006</v>
      </c>
      <c r="BV66" s="430">
        <f t="shared" ref="BV66" si="881">J66</f>
        <v>-1.5048500000000001E-3</v>
      </c>
      <c r="BW66" s="430">
        <f t="shared" ref="BW66" si="882">K66</f>
        <v>7.7464400000000006E-8</v>
      </c>
      <c r="BX66" s="430">
        <f t="shared" ref="BX66" si="883">L66</f>
        <v>-1.4421199999999999E-13</v>
      </c>
      <c r="BY66" s="430">
        <f t="shared" ref="BY66" si="884">M66</f>
        <v>-2.66426E-17</v>
      </c>
      <c r="BZ66" s="430">
        <f t="shared" ref="BZ66" si="885">N66</f>
        <v>0</v>
      </c>
      <c r="CA66" s="430">
        <f t="shared" ref="CA66" si="886">O66</f>
        <v>13.542199999999999</v>
      </c>
      <c r="CB66" s="430">
        <f t="shared" ref="CB66" si="887">P66</f>
        <v>-4.2241099999999998E-5</v>
      </c>
      <c r="CC66" s="430">
        <f t="shared" ref="CC66" si="888">Q66</f>
        <v>3.7242100000000002E-8</v>
      </c>
      <c r="CD66" s="430">
        <f t="shared" ref="CD66" si="889">R66</f>
        <v>-9.1648599999999998E-13</v>
      </c>
      <c r="CE66" s="430">
        <f t="shared" ref="CE66" si="890">S66</f>
        <v>6.4043599999999999E-18</v>
      </c>
      <c r="CF66" s="430">
        <f t="shared" ref="CF66" si="891">T66</f>
        <v>0</v>
      </c>
      <c r="CG66" s="382">
        <v>0</v>
      </c>
      <c r="CH66" s="382">
        <v>0</v>
      </c>
      <c r="CI66" s="382">
        <v>0</v>
      </c>
      <c r="CJ66" s="382">
        <v>0</v>
      </c>
      <c r="CK66" s="382">
        <v>0</v>
      </c>
      <c r="CL66" s="431">
        <v>0</v>
      </c>
      <c r="CM66" s="381">
        <v>50000</v>
      </c>
      <c r="CN66" s="382">
        <v>100</v>
      </c>
      <c r="CO66" s="382">
        <v>100</v>
      </c>
      <c r="CP66" s="382">
        <v>35</v>
      </c>
      <c r="CQ66" s="382">
        <v>75</v>
      </c>
      <c r="CR66" s="382">
        <v>5000</v>
      </c>
      <c r="CS66" s="382">
        <v>10</v>
      </c>
      <c r="CT66" s="382">
        <v>10</v>
      </c>
      <c r="CU66" s="382">
        <v>5</v>
      </c>
      <c r="CV66" s="382">
        <v>5</v>
      </c>
      <c r="CW66" s="382">
        <v>1</v>
      </c>
      <c r="CX66" s="382">
        <v>1</v>
      </c>
      <c r="CY66" s="382">
        <v>1</v>
      </c>
      <c r="CZ66" s="382">
        <v>1</v>
      </c>
      <c r="DA66" s="382">
        <f t="shared" si="511"/>
        <v>28800</v>
      </c>
      <c r="DB66" s="382">
        <v>4</v>
      </c>
      <c r="DC66" s="382">
        <f t="shared" si="512"/>
        <v>43200</v>
      </c>
      <c r="DD66" s="431">
        <v>4</v>
      </c>
      <c r="DE66" s="381">
        <v>52000</v>
      </c>
      <c r="DF66" s="382">
        <v>47000</v>
      </c>
      <c r="DG66" s="382">
        <v>43200</v>
      </c>
      <c r="DH66" s="382">
        <v>41400</v>
      </c>
      <c r="DI66" s="382">
        <v>39600</v>
      </c>
      <c r="DJ66" s="382">
        <v>37800</v>
      </c>
      <c r="DK66" s="382">
        <v>36000</v>
      </c>
      <c r="DL66" s="382">
        <v>34200</v>
      </c>
      <c r="DM66" s="382">
        <v>32400</v>
      </c>
      <c r="DN66" s="382">
        <v>30600</v>
      </c>
      <c r="DO66" s="382">
        <v>28800</v>
      </c>
      <c r="DP66" s="382">
        <v>25000</v>
      </c>
      <c r="DQ66" s="382">
        <v>20000</v>
      </c>
      <c r="DR66" s="382">
        <v>15000</v>
      </c>
      <c r="DS66" s="382">
        <v>10000</v>
      </c>
      <c r="DT66" s="382">
        <v>5000</v>
      </c>
      <c r="DU66" s="431">
        <v>0</v>
      </c>
    </row>
    <row r="67" spans="1:125">
      <c r="A67" s="271">
        <v>875</v>
      </c>
      <c r="B67" s="292" t="s">
        <v>131</v>
      </c>
      <c r="C67" s="384" t="s">
        <v>159</v>
      </c>
      <c r="D67" s="385" t="s">
        <v>166</v>
      </c>
      <c r="E67" s="386" t="s">
        <v>152</v>
      </c>
      <c r="F67" s="271">
        <v>12800</v>
      </c>
      <c r="G67" s="272">
        <v>21000</v>
      </c>
      <c r="H67" s="272">
        <v>27500</v>
      </c>
      <c r="I67" s="432">
        <v>131.77099999999999</v>
      </c>
      <c r="J67" s="432">
        <v>-2.3049199999999998E-3</v>
      </c>
      <c r="K67" s="432">
        <v>2.3029500000000001E-7</v>
      </c>
      <c r="L67" s="432">
        <v>-1.29886E-11</v>
      </c>
      <c r="M67" s="432">
        <v>1.5531300000000001E-16</v>
      </c>
      <c r="N67" s="432">
        <v>0</v>
      </c>
      <c r="O67" s="432">
        <v>12.7</v>
      </c>
      <c r="P67" s="432">
        <v>-2.9798699999999999E-4</v>
      </c>
      <c r="Q67" s="432">
        <v>8.3477199999999998E-8</v>
      </c>
      <c r="R67" s="432">
        <v>-3.4021099999999999E-12</v>
      </c>
      <c r="S67" s="432">
        <v>3.8579099999999998E-17</v>
      </c>
      <c r="T67" s="433">
        <v>0</v>
      </c>
      <c r="U67" s="535">
        <v>546.77919999999995</v>
      </c>
      <c r="V67" s="282">
        <v>-1.43228E-2</v>
      </c>
      <c r="W67" s="282">
        <v>4.7215930000000002E-7</v>
      </c>
      <c r="X67" s="282">
        <v>1.420679E-11</v>
      </c>
      <c r="Y67" s="282">
        <v>-1.907101E-15</v>
      </c>
      <c r="Z67" s="283">
        <v>3.0370600000000001E-20</v>
      </c>
      <c r="AA67" s="536">
        <v>-0.3913972</v>
      </c>
      <c r="AB67" s="537">
        <v>2.845448E-3</v>
      </c>
      <c r="AC67" s="537">
        <v>-1.9682799999999999E-7</v>
      </c>
      <c r="AD67" s="538">
        <v>5.2868839999999997E-12</v>
      </c>
      <c r="AE67" s="535">
        <v>1.015741</v>
      </c>
      <c r="AF67" s="282">
        <v>-4.1276059999999998E-3</v>
      </c>
      <c r="AG67" s="282">
        <v>3.2721949999999999E-5</v>
      </c>
      <c r="AH67" s="282">
        <v>-1.5175930000000001E-7</v>
      </c>
      <c r="AI67" s="282">
        <v>3.4875650000000001E-10</v>
      </c>
      <c r="AJ67" s="283">
        <v>-3.0652170000000001E-13</v>
      </c>
      <c r="AK67" s="535">
        <v>1.0027299999999999</v>
      </c>
      <c r="AL67" s="282">
        <v>-6.5389919999999995E-4</v>
      </c>
      <c r="AM67" s="282">
        <v>5.4859110000000004E-6</v>
      </c>
      <c r="AN67" s="282">
        <v>-2.8782370000000001E-8</v>
      </c>
      <c r="AO67" s="282">
        <v>7.0156990000000001E-11</v>
      </c>
      <c r="AP67" s="283">
        <v>-6.3561010000000004E-14</v>
      </c>
      <c r="AQ67" s="535">
        <v>0.99343720000000002</v>
      </c>
      <c r="AR67" s="282">
        <v>1.514697E-3</v>
      </c>
      <c r="AS67" s="282">
        <v>-7.864897E-6</v>
      </c>
      <c r="AT67" s="282">
        <v>3.3472740000000001E-8</v>
      </c>
      <c r="AU67" s="282">
        <v>-7.8045740000000001E-11</v>
      </c>
      <c r="AV67" s="283">
        <v>6.9314349999999996E-14</v>
      </c>
      <c r="AW67" s="284">
        <v>8.75</v>
      </c>
      <c r="AX67" s="394">
        <v>2500</v>
      </c>
      <c r="AY67" s="395"/>
      <c r="AZ67" s="539" t="s">
        <v>291</v>
      </c>
      <c r="BA67" s="272">
        <v>760</v>
      </c>
      <c r="BB67" s="292">
        <v>1216</v>
      </c>
      <c r="BC67" s="399">
        <v>2</v>
      </c>
      <c r="BD67" s="290">
        <v>26</v>
      </c>
      <c r="BE67" s="290">
        <v>1</v>
      </c>
      <c r="BF67" s="540">
        <f>U67</f>
        <v>546.77919999999995</v>
      </c>
      <c r="BG67" s="271" t="s">
        <v>320</v>
      </c>
      <c r="BH67" s="272" t="str">
        <f t="shared" ref="BH67" si="892">CONCATENATE(E67)</f>
        <v>875-21000</v>
      </c>
      <c r="BI67" s="292">
        <v>100</v>
      </c>
      <c r="BJ67" s="293">
        <f t="shared" si="488"/>
        <v>131.77099999999999</v>
      </c>
      <c r="BK67" s="294">
        <f t="shared" si="489"/>
        <v>12.7</v>
      </c>
      <c r="BL67" s="295">
        <f t="shared" si="490"/>
        <v>16800</v>
      </c>
      <c r="BM67" s="294">
        <f t="shared" si="491"/>
        <v>108.83178653050879</v>
      </c>
      <c r="BN67" s="294">
        <f t="shared" si="492"/>
        <v>18.19605832201216</v>
      </c>
      <c r="BO67" s="295">
        <f t="shared" si="493"/>
        <v>21000</v>
      </c>
      <c r="BP67" s="294">
        <f t="shared" si="494"/>
        <v>94.84577795300001</v>
      </c>
      <c r="BQ67" s="294">
        <f t="shared" si="495"/>
        <v>19.251679437099998</v>
      </c>
      <c r="BR67" s="295">
        <f t="shared" si="496"/>
        <v>25200</v>
      </c>
      <c r="BS67" s="294">
        <f t="shared" si="497"/>
        <v>74.710857665100818</v>
      </c>
      <c r="BT67" s="296">
        <f t="shared" si="498"/>
        <v>19.316112618626562</v>
      </c>
      <c r="BU67" s="401">
        <f t="shared" ref="BU67" si="893">I67</f>
        <v>131.77099999999999</v>
      </c>
      <c r="BV67" s="298">
        <f t="shared" ref="BV67" si="894">J67</f>
        <v>-2.3049199999999998E-3</v>
      </c>
      <c r="BW67" s="298">
        <f t="shared" ref="BW67" si="895">K67</f>
        <v>2.3029500000000001E-7</v>
      </c>
      <c r="BX67" s="298">
        <f t="shared" ref="BX67" si="896">L67</f>
        <v>-1.29886E-11</v>
      </c>
      <c r="BY67" s="298">
        <f t="shared" ref="BY67" si="897">M67</f>
        <v>1.5531300000000001E-16</v>
      </c>
      <c r="BZ67" s="298">
        <f t="shared" ref="BZ67" si="898">N67</f>
        <v>0</v>
      </c>
      <c r="CA67" s="298">
        <f t="shared" ref="CA67" si="899">O67</f>
        <v>12.7</v>
      </c>
      <c r="CB67" s="298">
        <f t="shared" ref="CB67" si="900">P67</f>
        <v>-2.9798699999999999E-4</v>
      </c>
      <c r="CC67" s="298">
        <f t="shared" ref="CC67" si="901">Q67</f>
        <v>8.3477199999999998E-8</v>
      </c>
      <c r="CD67" s="298">
        <f t="shared" ref="CD67" si="902">R67</f>
        <v>-3.4021099999999999E-12</v>
      </c>
      <c r="CE67" s="298">
        <f t="shared" ref="CE67" si="903">S67</f>
        <v>3.8579099999999998E-17</v>
      </c>
      <c r="CF67" s="298">
        <f t="shared" ref="CF67" si="904">T67</f>
        <v>0</v>
      </c>
      <c r="CG67" s="295">
        <v>0</v>
      </c>
      <c r="CH67" s="295">
        <v>0</v>
      </c>
      <c r="CI67" s="295">
        <v>0</v>
      </c>
      <c r="CJ67" s="295">
        <v>0</v>
      </c>
      <c r="CK67" s="295">
        <v>0</v>
      </c>
      <c r="CL67" s="402">
        <v>0</v>
      </c>
      <c r="CM67" s="300">
        <v>3500</v>
      </c>
      <c r="CN67" s="295">
        <v>130</v>
      </c>
      <c r="CO67" s="295">
        <v>100</v>
      </c>
      <c r="CP67" s="295">
        <v>22</v>
      </c>
      <c r="CQ67" s="295">
        <v>75</v>
      </c>
      <c r="CR67" s="295">
        <v>2500</v>
      </c>
      <c r="CS67" s="295">
        <v>10</v>
      </c>
      <c r="CT67" s="295">
        <v>10</v>
      </c>
      <c r="CU67" s="295">
        <v>2</v>
      </c>
      <c r="CV67" s="295">
        <v>5</v>
      </c>
      <c r="CW67" s="295">
        <v>1</v>
      </c>
      <c r="CX67" s="295">
        <v>1</v>
      </c>
      <c r="CY67" s="295">
        <v>1</v>
      </c>
      <c r="CZ67" s="295">
        <v>1</v>
      </c>
      <c r="DA67" s="295">
        <f t="shared" si="511"/>
        <v>16800</v>
      </c>
      <c r="DB67" s="295">
        <v>4</v>
      </c>
      <c r="DC67" s="295">
        <f t="shared" si="512"/>
        <v>25200</v>
      </c>
      <c r="DD67" s="402">
        <v>4</v>
      </c>
      <c r="DE67" s="300">
        <v>35000</v>
      </c>
      <c r="DF67" s="295">
        <v>32500</v>
      </c>
      <c r="DG67" s="295">
        <v>30000</v>
      </c>
      <c r="DH67" s="295">
        <v>27500</v>
      </c>
      <c r="DI67" s="295">
        <v>25200</v>
      </c>
      <c r="DJ67" s="295">
        <v>23800</v>
      </c>
      <c r="DK67" s="295">
        <v>22400</v>
      </c>
      <c r="DL67" s="295">
        <v>21000</v>
      </c>
      <c r="DM67" s="295">
        <v>19600</v>
      </c>
      <c r="DN67" s="295">
        <v>18200</v>
      </c>
      <c r="DO67" s="295">
        <v>16800</v>
      </c>
      <c r="DP67" s="295">
        <v>15000</v>
      </c>
      <c r="DQ67" s="295">
        <v>10000</v>
      </c>
      <c r="DR67" s="295">
        <v>5000</v>
      </c>
      <c r="DS67" s="295">
        <v>0</v>
      </c>
      <c r="DT67" s="272"/>
      <c r="DU67" s="288"/>
    </row>
    <row r="68" spans="1:125">
      <c r="A68" s="305">
        <v>875</v>
      </c>
      <c r="B68" s="326" t="s">
        <v>129</v>
      </c>
      <c r="C68" s="499" t="s">
        <v>159</v>
      </c>
      <c r="D68" s="541" t="s">
        <v>167</v>
      </c>
      <c r="E68" s="405" t="s">
        <v>134</v>
      </c>
      <c r="F68" s="305">
        <v>19000</v>
      </c>
      <c r="G68" s="306">
        <v>28000</v>
      </c>
      <c r="H68" s="306">
        <v>35700</v>
      </c>
      <c r="I68" s="415">
        <v>161.06399999999999</v>
      </c>
      <c r="J68" s="415">
        <v>-3.2663100000000001E-3</v>
      </c>
      <c r="K68" s="415">
        <v>1.6005999999999999E-7</v>
      </c>
      <c r="L68" s="415">
        <v>-4.0046299999999997E-12</v>
      </c>
      <c r="M68" s="415">
        <v>0</v>
      </c>
      <c r="N68" s="415">
        <v>0</v>
      </c>
      <c r="O68" s="415">
        <v>20.6995</v>
      </c>
      <c r="P68" s="415">
        <v>-1.66787E-4</v>
      </c>
      <c r="Q68" s="415">
        <v>4.4390999999999997E-8</v>
      </c>
      <c r="R68" s="415">
        <v>-9.8663299999999992E-13</v>
      </c>
      <c r="S68" s="415">
        <v>0</v>
      </c>
      <c r="T68" s="416">
        <v>0</v>
      </c>
      <c r="U68" s="502">
        <v>481.96249999999998</v>
      </c>
      <c r="V68" s="503">
        <v>-2.2217150000000001E-2</v>
      </c>
      <c r="W68" s="503">
        <v>2.7985739999999999E-6</v>
      </c>
      <c r="X68" s="503">
        <v>-1.3905459999999999E-10</v>
      </c>
      <c r="Y68" s="503">
        <v>2.7142270000000001E-15</v>
      </c>
      <c r="Z68" s="504">
        <v>-1.9992298999999999E-20</v>
      </c>
      <c r="AA68" s="505">
        <v>10.18744</v>
      </c>
      <c r="AB68" s="506">
        <v>3.9423319999999998E-4</v>
      </c>
      <c r="AC68" s="506">
        <v>-2.7072370000000001E-8</v>
      </c>
      <c r="AD68" s="507">
        <v>1.872959E-12</v>
      </c>
      <c r="AE68" s="508">
        <v>1.015741</v>
      </c>
      <c r="AF68" s="509">
        <v>-4.1276059999999998E-3</v>
      </c>
      <c r="AG68" s="509">
        <v>3.2721949999999999E-5</v>
      </c>
      <c r="AH68" s="509">
        <v>-1.5175930000000001E-7</v>
      </c>
      <c r="AI68" s="509">
        <v>3.4875650000000001E-10</v>
      </c>
      <c r="AJ68" s="510">
        <v>-3.0652170000000001E-13</v>
      </c>
      <c r="AK68" s="508">
        <v>1.0027299999999999</v>
      </c>
      <c r="AL68" s="509">
        <v>-6.5389919999999995E-4</v>
      </c>
      <c r="AM68" s="509">
        <v>5.4859110000000004E-6</v>
      </c>
      <c r="AN68" s="509">
        <v>-2.8782370000000001E-8</v>
      </c>
      <c r="AO68" s="509">
        <v>7.0156990000000001E-11</v>
      </c>
      <c r="AP68" s="510">
        <v>-6.3561010000000004E-14</v>
      </c>
      <c r="AQ68" s="508">
        <v>0.99343720000000002</v>
      </c>
      <c r="AR68" s="509">
        <v>1.514697E-3</v>
      </c>
      <c r="AS68" s="509">
        <v>-7.864897E-6</v>
      </c>
      <c r="AT68" s="509">
        <v>3.3472740000000001E-8</v>
      </c>
      <c r="AU68" s="509">
        <v>-7.8045740000000001E-11</v>
      </c>
      <c r="AV68" s="510">
        <v>6.9314349999999996E-14</v>
      </c>
      <c r="AW68" s="318">
        <v>8.75</v>
      </c>
      <c r="AX68" s="319">
        <v>2500</v>
      </c>
      <c r="AY68" s="408"/>
      <c r="AZ68" s="441" t="s">
        <v>292</v>
      </c>
      <c r="BA68" s="306">
        <v>1000</v>
      </c>
      <c r="BB68" s="326">
        <v>1600</v>
      </c>
      <c r="BC68" s="410">
        <v>2</v>
      </c>
      <c r="BD68" s="324">
        <v>26</v>
      </c>
      <c r="BE68" s="324">
        <v>1</v>
      </c>
      <c r="BF68" s="542">
        <f t="shared" ref="BF68:BF70" si="905">U68</f>
        <v>481.96249999999998</v>
      </c>
      <c r="BG68" s="305" t="s">
        <v>320</v>
      </c>
      <c r="BH68" s="306" t="str">
        <f t="shared" ref="BH68" si="906">CONCATENATE(E68)</f>
        <v>875-24000</v>
      </c>
      <c r="BI68" s="326">
        <v>100</v>
      </c>
      <c r="BJ68" s="327">
        <f t="shared" si="488"/>
        <v>161.06399999999999</v>
      </c>
      <c r="BK68" s="328">
        <f t="shared" si="489"/>
        <v>20.6995</v>
      </c>
      <c r="BL68" s="329">
        <f t="shared" si="490"/>
        <v>22400</v>
      </c>
      <c r="BM68" s="328">
        <f t="shared" si="491"/>
        <v>123.20062706688</v>
      </c>
      <c r="BN68" s="328">
        <f t="shared" si="492"/>
        <v>28.147912740608003</v>
      </c>
      <c r="BO68" s="329">
        <f t="shared" si="493"/>
        <v>28000</v>
      </c>
      <c r="BP68" s="328">
        <f t="shared" si="494"/>
        <v>107.18472224</v>
      </c>
      <c r="BQ68" s="328">
        <f t="shared" si="495"/>
        <v>29.173440384000003</v>
      </c>
      <c r="BR68" s="329">
        <f t="shared" si="496"/>
        <v>33600</v>
      </c>
      <c r="BS68" s="328">
        <f t="shared" si="497"/>
        <v>80.109467550719984</v>
      </c>
      <c r="BT68" s="330">
        <f t="shared" si="498"/>
        <v>27.785115319552013</v>
      </c>
      <c r="BU68" s="411">
        <f t="shared" ref="BU68" si="907">I68</f>
        <v>161.06399999999999</v>
      </c>
      <c r="BV68" s="332">
        <f t="shared" ref="BV68" si="908">J68</f>
        <v>-3.2663100000000001E-3</v>
      </c>
      <c r="BW68" s="332">
        <f t="shared" ref="BW68" si="909">K68</f>
        <v>1.6005999999999999E-7</v>
      </c>
      <c r="BX68" s="332">
        <f t="shared" ref="BX68" si="910">L68</f>
        <v>-4.0046299999999997E-12</v>
      </c>
      <c r="BY68" s="332">
        <f t="shared" ref="BY68" si="911">M68</f>
        <v>0</v>
      </c>
      <c r="BZ68" s="332">
        <f t="shared" ref="BZ68" si="912">N68</f>
        <v>0</v>
      </c>
      <c r="CA68" s="332">
        <f t="shared" ref="CA68" si="913">O68</f>
        <v>20.6995</v>
      </c>
      <c r="CB68" s="332">
        <f t="shared" ref="CB68" si="914">P68</f>
        <v>-1.66787E-4</v>
      </c>
      <c r="CC68" s="332">
        <f t="shared" ref="CC68" si="915">Q68</f>
        <v>4.4390999999999997E-8</v>
      </c>
      <c r="CD68" s="332">
        <f t="shared" ref="CD68" si="916">R68</f>
        <v>-9.8663299999999992E-13</v>
      </c>
      <c r="CE68" s="332">
        <f t="shared" ref="CE68" si="917">S68</f>
        <v>0</v>
      </c>
      <c r="CF68" s="332">
        <f t="shared" ref="CF68" si="918">T68</f>
        <v>0</v>
      </c>
      <c r="CG68" s="329">
        <v>0</v>
      </c>
      <c r="CH68" s="329">
        <v>0</v>
      </c>
      <c r="CI68" s="329">
        <v>0</v>
      </c>
      <c r="CJ68" s="329">
        <v>0</v>
      </c>
      <c r="CK68" s="329">
        <v>0</v>
      </c>
      <c r="CL68" s="412">
        <v>0</v>
      </c>
      <c r="CM68" s="334">
        <v>42000</v>
      </c>
      <c r="CN68" s="329">
        <v>160</v>
      </c>
      <c r="CO68" s="329">
        <v>100</v>
      </c>
      <c r="CP68" s="329">
        <v>35</v>
      </c>
      <c r="CQ68" s="329">
        <v>75</v>
      </c>
      <c r="CR68" s="329">
        <v>2000</v>
      </c>
      <c r="CS68" s="329">
        <v>10</v>
      </c>
      <c r="CT68" s="329">
        <v>10</v>
      </c>
      <c r="CU68" s="329">
        <v>5</v>
      </c>
      <c r="CV68" s="329">
        <v>5</v>
      </c>
      <c r="CW68" s="329">
        <v>1</v>
      </c>
      <c r="CX68" s="329">
        <v>1.05</v>
      </c>
      <c r="CY68" s="329">
        <v>1</v>
      </c>
      <c r="CZ68" s="329">
        <v>1</v>
      </c>
      <c r="DA68" s="329">
        <f t="shared" si="511"/>
        <v>22400</v>
      </c>
      <c r="DB68" s="329">
        <v>4</v>
      </c>
      <c r="DC68" s="329">
        <f t="shared" si="512"/>
        <v>33600</v>
      </c>
      <c r="DD68" s="412">
        <v>4</v>
      </c>
      <c r="DE68" s="334">
        <v>42000</v>
      </c>
      <c r="DF68" s="329">
        <v>39000</v>
      </c>
      <c r="DG68" s="329">
        <v>36000</v>
      </c>
      <c r="DH68" s="329">
        <v>33600</v>
      </c>
      <c r="DI68" s="329">
        <v>31000</v>
      </c>
      <c r="DJ68" s="329">
        <v>28000</v>
      </c>
      <c r="DK68" s="329">
        <v>25000</v>
      </c>
      <c r="DL68" s="329">
        <v>22400</v>
      </c>
      <c r="DM68" s="329">
        <v>18000</v>
      </c>
      <c r="DN68" s="329">
        <v>12000</v>
      </c>
      <c r="DO68" s="329">
        <v>6000</v>
      </c>
      <c r="DP68" s="329">
        <v>0</v>
      </c>
      <c r="DQ68" s="306"/>
      <c r="DR68" s="306"/>
      <c r="DS68" s="306"/>
      <c r="DT68" s="306"/>
      <c r="DU68" s="322"/>
    </row>
    <row r="69" spans="1:125">
      <c r="A69" s="305">
        <v>875</v>
      </c>
      <c r="B69" s="326" t="s">
        <v>129</v>
      </c>
      <c r="C69" s="499" t="s">
        <v>159</v>
      </c>
      <c r="D69" s="541" t="s">
        <v>167</v>
      </c>
      <c r="E69" s="405" t="s">
        <v>154</v>
      </c>
      <c r="F69" s="305">
        <v>19000</v>
      </c>
      <c r="G69" s="306">
        <v>28000</v>
      </c>
      <c r="H69" s="306">
        <v>35700</v>
      </c>
      <c r="I69" s="415">
        <v>161.06399999999999</v>
      </c>
      <c r="J69" s="415">
        <v>-3.2663100000000001E-3</v>
      </c>
      <c r="K69" s="415">
        <v>1.6005999999999999E-7</v>
      </c>
      <c r="L69" s="415">
        <v>-4.0046299999999997E-12</v>
      </c>
      <c r="M69" s="415">
        <v>0</v>
      </c>
      <c r="N69" s="415">
        <v>0</v>
      </c>
      <c r="O69" s="415">
        <v>20.6995</v>
      </c>
      <c r="P69" s="415">
        <v>-1.66787E-4</v>
      </c>
      <c r="Q69" s="415">
        <v>4.4390999999999997E-8</v>
      </c>
      <c r="R69" s="415">
        <v>-9.8663299999999992E-13</v>
      </c>
      <c r="S69" s="415">
        <v>0</v>
      </c>
      <c r="T69" s="416">
        <v>0</v>
      </c>
      <c r="U69" s="502">
        <v>481.96249999999998</v>
      </c>
      <c r="V69" s="503">
        <v>-2.2217150000000001E-2</v>
      </c>
      <c r="W69" s="503">
        <v>2.7985739999999999E-6</v>
      </c>
      <c r="X69" s="503">
        <v>-1.3905459999999999E-10</v>
      </c>
      <c r="Y69" s="503">
        <v>2.7142270000000001E-15</v>
      </c>
      <c r="Z69" s="504">
        <v>-1.9992298999999999E-20</v>
      </c>
      <c r="AA69" s="505">
        <v>10.18744</v>
      </c>
      <c r="AB69" s="506">
        <v>3.9423319999999998E-4</v>
      </c>
      <c r="AC69" s="506">
        <v>-2.7072370000000001E-8</v>
      </c>
      <c r="AD69" s="507">
        <v>1.872959E-12</v>
      </c>
      <c r="AE69" s="508">
        <v>1.015741</v>
      </c>
      <c r="AF69" s="509">
        <v>-4.1276059999999998E-3</v>
      </c>
      <c r="AG69" s="509">
        <v>3.2721949999999999E-5</v>
      </c>
      <c r="AH69" s="509">
        <v>-1.5175930000000001E-7</v>
      </c>
      <c r="AI69" s="509">
        <v>3.4875650000000001E-10</v>
      </c>
      <c r="AJ69" s="510">
        <v>-3.0652170000000001E-13</v>
      </c>
      <c r="AK69" s="508">
        <v>1.0027299999999999</v>
      </c>
      <c r="AL69" s="509">
        <v>-6.5389919999999995E-4</v>
      </c>
      <c r="AM69" s="509">
        <v>5.4859110000000004E-6</v>
      </c>
      <c r="AN69" s="509">
        <v>-2.8782370000000001E-8</v>
      </c>
      <c r="AO69" s="509">
        <v>7.0156990000000001E-11</v>
      </c>
      <c r="AP69" s="510">
        <v>-6.3561010000000004E-14</v>
      </c>
      <c r="AQ69" s="508">
        <v>0.99343720000000002</v>
      </c>
      <c r="AR69" s="509">
        <v>1.514697E-3</v>
      </c>
      <c r="AS69" s="509">
        <v>-7.864897E-6</v>
      </c>
      <c r="AT69" s="509">
        <v>3.3472740000000001E-8</v>
      </c>
      <c r="AU69" s="509">
        <v>-7.8045740000000001E-11</v>
      </c>
      <c r="AV69" s="510">
        <v>6.9314349999999996E-14</v>
      </c>
      <c r="AW69" s="318">
        <v>8.75</v>
      </c>
      <c r="AX69" s="319">
        <v>2500</v>
      </c>
      <c r="AY69" s="408"/>
      <c r="AZ69" s="441" t="s">
        <v>292</v>
      </c>
      <c r="BA69" s="306">
        <v>1000</v>
      </c>
      <c r="BB69" s="326">
        <v>1600</v>
      </c>
      <c r="BC69" s="410">
        <v>2</v>
      </c>
      <c r="BD69" s="324">
        <v>26</v>
      </c>
      <c r="BE69" s="324">
        <v>1</v>
      </c>
      <c r="BF69" s="542">
        <f t="shared" si="905"/>
        <v>481.96249999999998</v>
      </c>
      <c r="BG69" s="305" t="s">
        <v>320</v>
      </c>
      <c r="BH69" s="306" t="str">
        <f t="shared" ref="BH69" si="919">CONCATENATE(E69)</f>
        <v>875-28000</v>
      </c>
      <c r="BI69" s="326">
        <v>100</v>
      </c>
      <c r="BJ69" s="543">
        <f t="shared" ref="BJ69:BJ70" si="920">BU69</f>
        <v>161.06399999999999</v>
      </c>
      <c r="BK69" s="544">
        <f t="shared" ref="BK69:BK70" si="921">CA69</f>
        <v>20.6995</v>
      </c>
      <c r="BL69" s="306">
        <f t="shared" ref="BL69:BL70" si="922">0.8*BO69</f>
        <v>22400</v>
      </c>
      <c r="BM69" s="544">
        <f t="shared" ref="BM69:BM70" si="923">BU69+BV69*BL69+BW69*BL69^2+BX69*BL69^3+BY69*BL69^4+BZ69*BL69^5</f>
        <v>123.20062706688</v>
      </c>
      <c r="BN69" s="544">
        <f t="shared" ref="BN69:BN70" si="924">CA69+CB69*BL69+CC69*BL69^2+CD69*BL69^3+CE69*BL69^4+CF69*BL69^5</f>
        <v>28.147912740608003</v>
      </c>
      <c r="BO69" s="306">
        <f t="shared" ref="BO69:BO70" si="925">G69</f>
        <v>28000</v>
      </c>
      <c r="BP69" s="544">
        <f t="shared" ref="BP69:BP70" si="926">BU69+BV69*BO69+BW69*BO69^2+BX69*BO69^3+BY69*BO69^4+BZ69*BO69^5</f>
        <v>107.18472224</v>
      </c>
      <c r="BQ69" s="544">
        <f t="shared" ref="BQ69:BQ70" si="927">CA69+CB69*BO69+CC69*BO69^2+CD69*BO69^3+CE69*BO69^4+CF69*BO69^5</f>
        <v>29.173440384000003</v>
      </c>
      <c r="BR69" s="306">
        <f t="shared" ref="BR69:BR70" si="928">1.2*BO69</f>
        <v>33600</v>
      </c>
      <c r="BS69" s="544">
        <f t="shared" ref="BS69:BS70" si="929">BU69+BV69*BR69+BW69*BR69^2+BX69*BR69^3+BY69*BR69^4+BZ69*BR69^5</f>
        <v>80.109467550719984</v>
      </c>
      <c r="BT69" s="545">
        <f t="shared" ref="BT69:BT70" si="930">CA69+CB69*BR69+CC69*BR69^2+CD69*BR69^3+CE69*BR69^4+CF69*BR69^5</f>
        <v>27.785115319552013</v>
      </c>
      <c r="BU69" s="546">
        <f t="shared" ref="BU69" si="931">I69</f>
        <v>161.06399999999999</v>
      </c>
      <c r="BV69" s="547">
        <f t="shared" ref="BV69" si="932">J69</f>
        <v>-3.2663100000000001E-3</v>
      </c>
      <c r="BW69" s="547">
        <f t="shared" ref="BW69" si="933">K69</f>
        <v>1.6005999999999999E-7</v>
      </c>
      <c r="BX69" s="547">
        <f t="shared" ref="BX69" si="934">L69</f>
        <v>-4.0046299999999997E-12</v>
      </c>
      <c r="BY69" s="547">
        <f t="shared" ref="BY69" si="935">M69</f>
        <v>0</v>
      </c>
      <c r="BZ69" s="547">
        <f t="shared" ref="BZ69" si="936">N69</f>
        <v>0</v>
      </c>
      <c r="CA69" s="547">
        <f t="shared" ref="CA69" si="937">O69</f>
        <v>20.6995</v>
      </c>
      <c r="CB69" s="547">
        <f t="shared" ref="CB69" si="938">P69</f>
        <v>-1.66787E-4</v>
      </c>
      <c r="CC69" s="547">
        <f t="shared" ref="CC69" si="939">Q69</f>
        <v>4.4390999999999997E-8</v>
      </c>
      <c r="CD69" s="547">
        <f t="shared" ref="CD69" si="940">R69</f>
        <v>-9.8663299999999992E-13</v>
      </c>
      <c r="CE69" s="547">
        <f t="shared" ref="CE69" si="941">S69</f>
        <v>0</v>
      </c>
      <c r="CF69" s="547">
        <f t="shared" ref="CF69" si="942">T69</f>
        <v>0</v>
      </c>
      <c r="CG69" s="306">
        <v>0</v>
      </c>
      <c r="CH69" s="306">
        <v>0</v>
      </c>
      <c r="CI69" s="306">
        <v>0</v>
      </c>
      <c r="CJ69" s="306">
        <v>0</v>
      </c>
      <c r="CK69" s="306">
        <v>0</v>
      </c>
      <c r="CL69" s="322">
        <v>0</v>
      </c>
      <c r="CM69" s="305"/>
      <c r="CN69" s="306"/>
      <c r="CO69" s="306"/>
      <c r="CP69" s="306"/>
      <c r="CQ69" s="306"/>
      <c r="CR69" s="306"/>
      <c r="CS69" s="306"/>
      <c r="CT69" s="306"/>
      <c r="CU69" s="306"/>
      <c r="CV69" s="306"/>
      <c r="CW69" s="306"/>
      <c r="CX69" s="306">
        <v>1</v>
      </c>
      <c r="CY69" s="306">
        <v>1</v>
      </c>
      <c r="CZ69" s="306">
        <v>1</v>
      </c>
      <c r="DA69" s="306">
        <f t="shared" ref="DA69:DA70" si="943">BL69</f>
        <v>22400</v>
      </c>
      <c r="DB69" s="306">
        <v>4</v>
      </c>
      <c r="DC69" s="306">
        <f t="shared" ref="DC69:DC70" si="944">BR69</f>
        <v>33600</v>
      </c>
      <c r="DD69" s="322">
        <v>4</v>
      </c>
      <c r="DE69" s="305"/>
      <c r="DF69" s="306"/>
      <c r="DG69" s="306"/>
      <c r="DH69" s="306"/>
      <c r="DI69" s="306"/>
      <c r="DJ69" s="306"/>
      <c r="DK69" s="306"/>
      <c r="DL69" s="306"/>
      <c r="DM69" s="306"/>
      <c r="DN69" s="306"/>
      <c r="DO69" s="306"/>
      <c r="DP69" s="306"/>
      <c r="DQ69" s="306"/>
      <c r="DR69" s="306"/>
      <c r="DS69" s="306"/>
      <c r="DT69" s="306"/>
      <c r="DU69" s="322"/>
    </row>
    <row r="70" spans="1:125" ht="15" thickBot="1">
      <c r="A70" s="358">
        <v>875</v>
      </c>
      <c r="B70" s="418" t="s">
        <v>130</v>
      </c>
      <c r="C70" s="419" t="s">
        <v>161</v>
      </c>
      <c r="D70" s="420" t="s">
        <v>161</v>
      </c>
      <c r="E70" s="421" t="s">
        <v>153</v>
      </c>
      <c r="F70" s="358">
        <v>23700</v>
      </c>
      <c r="G70" s="359">
        <v>34000</v>
      </c>
      <c r="H70" s="359">
        <v>41350</v>
      </c>
      <c r="I70" s="422">
        <v>166.61099999999999</v>
      </c>
      <c r="J70" s="422">
        <v>-1.57503E-4</v>
      </c>
      <c r="K70" s="422">
        <v>-1.96089E-7</v>
      </c>
      <c r="L70" s="422">
        <v>6.9262200000000003E-12</v>
      </c>
      <c r="M70" s="422">
        <v>-8.3229999999999999E-17</v>
      </c>
      <c r="N70" s="422">
        <v>0</v>
      </c>
      <c r="O70" s="422">
        <v>27.333200000000001</v>
      </c>
      <c r="P70" s="422">
        <v>9.8881499999999998E-5</v>
      </c>
      <c r="Q70" s="422">
        <v>-8.4902000000000003E-10</v>
      </c>
      <c r="R70" s="422">
        <v>1.3499699999999999E-13</v>
      </c>
      <c r="S70" s="422">
        <v>-2.3672799999999999E-18</v>
      </c>
      <c r="T70" s="423">
        <v>0</v>
      </c>
      <c r="U70" s="362">
        <v>481.96249999999998</v>
      </c>
      <c r="V70" s="363">
        <v>-2.2217150000000001E-2</v>
      </c>
      <c r="W70" s="363">
        <v>2.7985739999999999E-6</v>
      </c>
      <c r="X70" s="363">
        <v>-1.3905459999999999E-10</v>
      </c>
      <c r="Y70" s="363">
        <v>2.7142270000000001E-15</v>
      </c>
      <c r="Z70" s="364">
        <v>-1.9992298999999999E-20</v>
      </c>
      <c r="AA70" s="548">
        <v>10.18744</v>
      </c>
      <c r="AB70" s="549">
        <v>3.9423319999999998E-4</v>
      </c>
      <c r="AC70" s="549">
        <v>-2.7072370000000001E-8</v>
      </c>
      <c r="AD70" s="550">
        <v>1.872959E-12</v>
      </c>
      <c r="AE70" s="362">
        <v>1.015741</v>
      </c>
      <c r="AF70" s="363">
        <v>-4.1276059999999998E-3</v>
      </c>
      <c r="AG70" s="363">
        <v>3.2721949999999999E-5</v>
      </c>
      <c r="AH70" s="363">
        <v>-1.5175930000000001E-7</v>
      </c>
      <c r="AI70" s="363">
        <v>3.4875650000000001E-10</v>
      </c>
      <c r="AJ70" s="364">
        <v>-3.0652170000000001E-13</v>
      </c>
      <c r="AK70" s="362">
        <v>1.0027299999999999</v>
      </c>
      <c r="AL70" s="363">
        <v>-6.5389919999999995E-4</v>
      </c>
      <c r="AM70" s="363">
        <v>5.4859110000000004E-6</v>
      </c>
      <c r="AN70" s="363">
        <v>-2.8782370000000001E-8</v>
      </c>
      <c r="AO70" s="363">
        <v>7.0156990000000001E-11</v>
      </c>
      <c r="AP70" s="364">
        <v>-6.3561010000000004E-14</v>
      </c>
      <c r="AQ70" s="362">
        <v>0.99343720000000002</v>
      </c>
      <c r="AR70" s="363">
        <v>1.514697E-3</v>
      </c>
      <c r="AS70" s="363">
        <v>-7.864897E-6</v>
      </c>
      <c r="AT70" s="363">
        <v>3.3472740000000001E-8</v>
      </c>
      <c r="AU70" s="363">
        <v>-7.8045740000000001E-11</v>
      </c>
      <c r="AV70" s="364">
        <v>6.9314349999999996E-14</v>
      </c>
      <c r="AW70" s="369">
        <v>8.75</v>
      </c>
      <c r="AX70" s="551">
        <v>2500</v>
      </c>
      <c r="AY70" s="418"/>
      <c r="AZ70" s="483" t="s">
        <v>292</v>
      </c>
      <c r="BA70" s="359">
        <v>1000</v>
      </c>
      <c r="BB70" s="418">
        <v>1600</v>
      </c>
      <c r="BC70" s="428">
        <v>3</v>
      </c>
      <c r="BD70" s="375">
        <v>30</v>
      </c>
      <c r="BE70" s="375">
        <v>1</v>
      </c>
      <c r="BF70" s="552">
        <f t="shared" si="905"/>
        <v>481.96249999999998</v>
      </c>
      <c r="BG70" s="358" t="s">
        <v>320</v>
      </c>
      <c r="BH70" s="359" t="str">
        <f t="shared" ref="BH70" si="945">CONCATENATE(E70)</f>
        <v>875-34000</v>
      </c>
      <c r="BI70" s="418">
        <v>100</v>
      </c>
      <c r="BJ70" s="553">
        <f t="shared" si="920"/>
        <v>166.61099999999999</v>
      </c>
      <c r="BK70" s="554">
        <f t="shared" si="921"/>
        <v>27.333200000000001</v>
      </c>
      <c r="BL70" s="359">
        <f t="shared" si="922"/>
        <v>27200</v>
      </c>
      <c r="BM70" s="554">
        <f t="shared" si="923"/>
        <v>111.07620462387197</v>
      </c>
      <c r="BN70" s="554">
        <f t="shared" si="924"/>
        <v>30.815507935557633</v>
      </c>
      <c r="BO70" s="359">
        <f t="shared" si="925"/>
        <v>34000</v>
      </c>
      <c r="BP70" s="554">
        <f t="shared" si="926"/>
        <v>95.581919599999978</v>
      </c>
      <c r="BQ70" s="554">
        <f t="shared" si="927"/>
        <v>31.856144481920001</v>
      </c>
      <c r="BR70" s="359">
        <f t="shared" si="928"/>
        <v>40800</v>
      </c>
      <c r="BS70" s="554">
        <f t="shared" si="929"/>
        <v>73.545007948032065</v>
      </c>
      <c r="BT70" s="555">
        <f t="shared" si="930"/>
        <v>32.563090705728513</v>
      </c>
      <c r="BU70" s="556">
        <f t="shared" ref="BU70" si="946">I70</f>
        <v>166.61099999999999</v>
      </c>
      <c r="BV70" s="557">
        <f t="shared" ref="BV70" si="947">J70</f>
        <v>-1.57503E-4</v>
      </c>
      <c r="BW70" s="557">
        <f t="shared" ref="BW70" si="948">K70</f>
        <v>-1.96089E-7</v>
      </c>
      <c r="BX70" s="557">
        <f t="shared" ref="BX70" si="949">L70</f>
        <v>6.9262200000000003E-12</v>
      </c>
      <c r="BY70" s="557">
        <f t="shared" ref="BY70" si="950">M70</f>
        <v>-8.3229999999999999E-17</v>
      </c>
      <c r="BZ70" s="557">
        <f t="shared" ref="BZ70" si="951">N70</f>
        <v>0</v>
      </c>
      <c r="CA70" s="557">
        <f t="shared" ref="CA70" si="952">O70</f>
        <v>27.333200000000001</v>
      </c>
      <c r="CB70" s="557">
        <f t="shared" ref="CB70" si="953">P70</f>
        <v>9.8881499999999998E-5</v>
      </c>
      <c r="CC70" s="557">
        <f t="shared" ref="CC70" si="954">Q70</f>
        <v>-8.4902000000000003E-10</v>
      </c>
      <c r="CD70" s="557">
        <f t="shared" ref="CD70" si="955">R70</f>
        <v>1.3499699999999999E-13</v>
      </c>
      <c r="CE70" s="557">
        <f t="shared" ref="CE70" si="956">S70</f>
        <v>-2.3672799999999999E-18</v>
      </c>
      <c r="CF70" s="557">
        <f t="shared" ref="CF70" si="957">T70</f>
        <v>0</v>
      </c>
      <c r="CG70" s="359">
        <v>0</v>
      </c>
      <c r="CH70" s="359">
        <v>0</v>
      </c>
      <c r="CI70" s="359">
        <v>0</v>
      </c>
      <c r="CJ70" s="359">
        <v>0</v>
      </c>
      <c r="CK70" s="359">
        <v>0</v>
      </c>
      <c r="CL70" s="373">
        <v>0</v>
      </c>
      <c r="CM70" s="358"/>
      <c r="CN70" s="359"/>
      <c r="CO70" s="359"/>
      <c r="CP70" s="359"/>
      <c r="CQ70" s="359"/>
      <c r="CR70" s="359"/>
      <c r="CS70" s="359"/>
      <c r="CT70" s="359"/>
      <c r="CU70" s="359"/>
      <c r="CV70" s="359"/>
      <c r="CW70" s="359"/>
      <c r="CX70" s="359">
        <v>1</v>
      </c>
      <c r="CY70" s="359">
        <v>1</v>
      </c>
      <c r="CZ70" s="359">
        <v>1</v>
      </c>
      <c r="DA70" s="359">
        <f t="shared" si="943"/>
        <v>27200</v>
      </c>
      <c r="DB70" s="359">
        <v>4</v>
      </c>
      <c r="DC70" s="359">
        <f t="shared" si="944"/>
        <v>40800</v>
      </c>
      <c r="DD70" s="373">
        <v>4</v>
      </c>
      <c r="DE70" s="358"/>
      <c r="DF70" s="359"/>
      <c r="DG70" s="359"/>
      <c r="DH70" s="359"/>
      <c r="DI70" s="359"/>
      <c r="DJ70" s="359"/>
      <c r="DK70" s="359"/>
      <c r="DL70" s="359"/>
      <c r="DM70" s="359"/>
      <c r="DN70" s="359"/>
      <c r="DO70" s="359"/>
      <c r="DP70" s="359"/>
      <c r="DQ70" s="359"/>
      <c r="DR70" s="359"/>
      <c r="DS70" s="359"/>
      <c r="DT70" s="359"/>
      <c r="DU70" s="373"/>
    </row>
    <row r="71" spans="1:125" ht="15" thickBot="1">
      <c r="A71" s="560"/>
      <c r="B71" s="560"/>
      <c r="C71" s="558"/>
      <c r="D71" s="558"/>
      <c r="E71" s="559"/>
      <c r="F71" s="560"/>
      <c r="G71" s="560"/>
      <c r="H71" s="560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622"/>
      <c r="V71" s="622"/>
      <c r="W71" s="622"/>
      <c r="X71" s="622"/>
      <c r="Y71" s="622"/>
      <c r="Z71" s="622"/>
      <c r="AA71" s="623"/>
      <c r="AB71" s="623"/>
      <c r="AC71" s="623"/>
      <c r="AD71" s="623"/>
      <c r="AE71" s="622"/>
      <c r="AF71" s="622"/>
      <c r="AG71" s="622"/>
      <c r="AH71" s="622"/>
      <c r="AI71" s="622"/>
      <c r="AJ71" s="622"/>
      <c r="AK71" s="622"/>
      <c r="AL71" s="622"/>
      <c r="AM71" s="622"/>
      <c r="AN71" s="622"/>
      <c r="AO71" s="622"/>
      <c r="AP71" s="622"/>
      <c r="AQ71" s="622"/>
      <c r="AR71" s="622"/>
      <c r="AS71" s="622"/>
      <c r="AT71" s="622"/>
      <c r="AU71" s="622"/>
      <c r="AV71" s="622"/>
      <c r="AW71" s="562"/>
      <c r="AX71" s="624"/>
      <c r="AY71" s="560"/>
      <c r="AZ71" s="625"/>
      <c r="BA71" s="560"/>
      <c r="BB71" s="560"/>
      <c r="BC71" s="564"/>
      <c r="BD71" s="564"/>
      <c r="BE71" s="564"/>
      <c r="BF71" s="626"/>
      <c r="BG71" s="560"/>
      <c r="BH71" s="560"/>
      <c r="BI71" s="560"/>
      <c r="BJ71" s="627"/>
      <c r="BK71" s="627"/>
      <c r="BL71" s="560"/>
      <c r="BM71" s="627"/>
      <c r="BN71" s="627"/>
      <c r="BO71" s="560"/>
      <c r="BP71" s="627"/>
      <c r="BQ71" s="627"/>
      <c r="BR71" s="560"/>
      <c r="BS71" s="627"/>
      <c r="BT71" s="627"/>
      <c r="BU71" s="628"/>
      <c r="BV71" s="628"/>
      <c r="BW71" s="628"/>
      <c r="BX71" s="628"/>
      <c r="BY71" s="628"/>
      <c r="BZ71" s="628"/>
      <c r="CA71" s="628"/>
      <c r="CB71" s="628"/>
      <c r="CC71" s="628"/>
      <c r="CD71" s="628"/>
      <c r="CE71" s="628"/>
      <c r="CF71" s="628"/>
      <c r="CG71" s="560"/>
      <c r="CH71" s="560"/>
      <c r="CI71" s="560"/>
      <c r="CJ71" s="560"/>
      <c r="CK71" s="560"/>
      <c r="CL71" s="560"/>
      <c r="CM71" s="560"/>
      <c r="CN71" s="560"/>
      <c r="CO71" s="560"/>
      <c r="CP71" s="560"/>
      <c r="CQ71" s="560"/>
      <c r="CR71" s="560"/>
      <c r="CS71" s="560"/>
      <c r="CT71" s="560"/>
      <c r="CU71" s="560"/>
      <c r="CV71" s="560"/>
      <c r="CW71" s="560"/>
      <c r="CX71" s="560"/>
      <c r="CY71" s="560"/>
      <c r="CZ71" s="560"/>
      <c r="DA71" s="560"/>
      <c r="DB71" s="560"/>
      <c r="DC71" s="560"/>
      <c r="DD71" s="560"/>
      <c r="DE71" s="560"/>
      <c r="DF71" s="560"/>
      <c r="DG71" s="560"/>
      <c r="DH71" s="560"/>
      <c r="DI71" s="560"/>
      <c r="DJ71" s="560"/>
      <c r="DK71" s="560"/>
      <c r="DL71" s="560"/>
      <c r="DM71" s="560"/>
      <c r="DN71" s="560"/>
      <c r="DO71" s="560"/>
      <c r="DP71" s="560"/>
      <c r="DQ71" s="560"/>
      <c r="DR71" s="560"/>
      <c r="DS71" s="560"/>
      <c r="DT71" s="560"/>
      <c r="DU71" s="560"/>
    </row>
    <row r="72" spans="1:125">
      <c r="A72" s="662">
        <v>1100</v>
      </c>
      <c r="B72" s="272"/>
      <c r="C72" s="272"/>
      <c r="D72" s="272"/>
      <c r="E72" s="629" t="s">
        <v>376</v>
      </c>
      <c r="F72" s="668">
        <v>45000</v>
      </c>
      <c r="G72" s="669">
        <v>60000</v>
      </c>
      <c r="H72" s="669">
        <v>75000</v>
      </c>
      <c r="I72" s="670">
        <v>310.2165</v>
      </c>
      <c r="J72" s="671">
        <v>-4.4970120000000001E-4</v>
      </c>
      <c r="K72" s="671">
        <v>6.1576479999999999E-9</v>
      </c>
      <c r="L72" s="671">
        <v>-2.2311199999999999E-13</v>
      </c>
      <c r="M72" s="671">
        <v>0</v>
      </c>
      <c r="N72" s="672">
        <v>0</v>
      </c>
      <c r="O72" s="670">
        <v>77.348290000000006</v>
      </c>
      <c r="P72" s="671">
        <v>2.0993840000000001E-4</v>
      </c>
      <c r="Q72" s="671">
        <v>-1.101262E-8</v>
      </c>
      <c r="R72" s="671">
        <v>1.260851E-12</v>
      </c>
      <c r="S72" s="671">
        <v>-1.941851E-17</v>
      </c>
      <c r="T72" s="672">
        <v>8.4534360000000001E-23</v>
      </c>
      <c r="U72" s="630">
        <v>2224.1979999999999</v>
      </c>
      <c r="V72" s="631">
        <v>-1.228921E-2</v>
      </c>
      <c r="W72" s="631">
        <v>5.3203680000000003E-7</v>
      </c>
      <c r="X72" s="631">
        <v>-9.8237710000000004E-12</v>
      </c>
      <c r="Y72" s="631">
        <v>4.3578920000000001E-17</v>
      </c>
      <c r="Z72" s="632">
        <v>0</v>
      </c>
      <c r="AA72" s="633">
        <v>27.691490000000002</v>
      </c>
      <c r="AB72" s="634">
        <v>9.6164179999999992E-6</v>
      </c>
      <c r="AC72" s="634">
        <v>-6.8846010000000003E-9</v>
      </c>
      <c r="AD72" s="635">
        <v>1.807794E-13</v>
      </c>
      <c r="AE72" s="633">
        <v>1.0061439999999999</v>
      </c>
      <c r="AF72" s="634">
        <v>-1.5292210000000001E-3</v>
      </c>
      <c r="AG72" s="634">
        <v>4.0942090000000002E-6</v>
      </c>
      <c r="AH72" s="634">
        <v>-9.1635419999999998E-9</v>
      </c>
      <c r="AI72" s="634">
        <v>1.29357E-11</v>
      </c>
      <c r="AJ72" s="635">
        <v>-7.5834310000000001E-15</v>
      </c>
      <c r="AK72" s="633">
        <v>1.0028710000000001</v>
      </c>
      <c r="AL72" s="634">
        <v>-1.231432E-3</v>
      </c>
      <c r="AM72" s="634">
        <v>3.2057629999999999E-6</v>
      </c>
      <c r="AN72" s="634">
        <v>-7.606637E-9</v>
      </c>
      <c r="AO72" s="634">
        <v>1.1516109999999999E-11</v>
      </c>
      <c r="AP72" s="635">
        <v>-7.0424899999999998E-15</v>
      </c>
      <c r="AQ72" s="633">
        <v>0.99609729999999996</v>
      </c>
      <c r="AR72" s="634">
        <v>1.2502870000000001E-3</v>
      </c>
      <c r="AS72" s="634">
        <v>-7.723759E-6</v>
      </c>
      <c r="AT72" s="634">
        <v>2.429224E-8</v>
      </c>
      <c r="AU72" s="634">
        <v>-3.6686449999999997E-11</v>
      </c>
      <c r="AV72" s="693">
        <v>2.103713E-14</v>
      </c>
      <c r="AW72" s="271"/>
      <c r="AX72" s="697"/>
      <c r="AY72" s="292"/>
      <c r="AZ72" s="539"/>
      <c r="BA72" s="272"/>
      <c r="BB72" s="288"/>
      <c r="BC72" s="399"/>
      <c r="BD72" s="290"/>
      <c r="BE72" s="290"/>
      <c r="BF72" s="400"/>
      <c r="BG72" s="560" t="s">
        <v>320</v>
      </c>
      <c r="BH72" s="706" t="s">
        <v>376</v>
      </c>
      <c r="BI72" s="271">
        <v>1</v>
      </c>
      <c r="BJ72" s="713">
        <f t="shared" ref="BJ72:BJ81" si="958">BU72</f>
        <v>310.2165</v>
      </c>
      <c r="BK72" s="713">
        <f t="shared" ref="BK72:BK81" si="959">CA72</f>
        <v>77.348290000000006</v>
      </c>
      <c r="BL72" s="272">
        <f t="shared" ref="BL72:BL81" si="960">0.8*BO72</f>
        <v>48000</v>
      </c>
      <c r="BM72" s="713">
        <f t="shared" ref="BM72:BM81" si="961">BU72+BV72*BL72+BW72*BL72^2+BX72*BL72^3+BY72*BL72^4+BZ72*BL72^5</f>
        <v>278.14366108799999</v>
      </c>
      <c r="BN72" s="713">
        <f t="shared" ref="BN72:BN81" si="962">CA72+CB72*BL72+CC72*BL72^2+CD72*BL72^3+CE72*BL72^4+CF72*BL72^5</f>
        <v>119.95045169218048</v>
      </c>
      <c r="BO72" s="272">
        <f t="shared" ref="BO72:BO81" si="963">G72</f>
        <v>60000</v>
      </c>
      <c r="BP72" s="713">
        <f t="shared" ref="BP72:BP81" si="964">BU72+BV72*BO72+BW72*BO72^2+BX72*BO72^3+BY72*BO72^4+BZ72*BO72^5</f>
        <v>257.20976880000001</v>
      </c>
      <c r="BQ72" s="713">
        <f t="shared" ref="BQ72:BQ81" si="965">CA72+CB72*BO72+CC72*BO72^2+CD72*BO72^3+CE72*BO72^4+CF72*BO72^5</f>
        <v>136.71300673600001</v>
      </c>
      <c r="BR72" s="720">
        <f t="shared" ref="BR72:BR81" si="966">1.2*BO72</f>
        <v>72000</v>
      </c>
      <c r="BS72" s="713">
        <f t="shared" ref="BS72:BS81" si="967">BU72+BV72*BR72+BW72*BR72^2+BX72*BR72^3+BY72*BR72^4+BZ72*BR72^5</f>
        <v>226.48315305599999</v>
      </c>
      <c r="BT72" s="714">
        <f t="shared" ref="BT72:BT81" si="968">CA72+CB72*BR72+CC72*BR72^2+CD72*BR72^3+CE72*BR72^4+CF72*BR72^5</f>
        <v>147.70132896727557</v>
      </c>
      <c r="BU72" s="710">
        <v>310.2165</v>
      </c>
      <c r="BV72" s="671">
        <v>-4.4970120000000001E-4</v>
      </c>
      <c r="BW72" s="671">
        <v>6.1576479999999999E-9</v>
      </c>
      <c r="BX72" s="671">
        <v>-2.2311199999999999E-13</v>
      </c>
      <c r="BY72" s="671">
        <v>0</v>
      </c>
      <c r="BZ72" s="672">
        <v>0</v>
      </c>
      <c r="CA72" s="670">
        <v>77.348290000000006</v>
      </c>
      <c r="CB72" s="671">
        <v>2.0993840000000001E-4</v>
      </c>
      <c r="CC72" s="671">
        <v>-1.101262E-8</v>
      </c>
      <c r="CD72" s="671">
        <v>1.260851E-12</v>
      </c>
      <c r="CE72" s="671">
        <v>-1.941851E-17</v>
      </c>
      <c r="CF72" s="672">
        <v>8.4534360000000001E-23</v>
      </c>
      <c r="CG72" s="630">
        <v>2224.1979999999999</v>
      </c>
      <c r="CH72" s="631">
        <v>-1.228921E-2</v>
      </c>
      <c r="CI72" s="631">
        <v>5.3203680000000003E-7</v>
      </c>
      <c r="CJ72" s="631">
        <v>-9.8237710000000004E-12</v>
      </c>
      <c r="CK72" s="631">
        <v>4.3578920000000001E-17</v>
      </c>
      <c r="CL72" s="723">
        <v>0</v>
      </c>
      <c r="CM72" s="271"/>
      <c r="CN72" s="272"/>
      <c r="CO72" s="272"/>
      <c r="CP72" s="272"/>
      <c r="CQ72" s="272"/>
      <c r="CR72" s="272"/>
      <c r="CS72" s="272"/>
      <c r="CT72" s="272"/>
      <c r="CU72" s="272"/>
      <c r="CV72" s="272"/>
      <c r="CW72" s="272"/>
      <c r="CX72" s="272"/>
      <c r="CY72" s="272"/>
      <c r="CZ72" s="272"/>
      <c r="DA72" s="272"/>
      <c r="DB72" s="272"/>
      <c r="DC72" s="272"/>
      <c r="DD72" s="288"/>
      <c r="DE72" s="271"/>
      <c r="DF72" s="272"/>
      <c r="DG72" s="272"/>
      <c r="DH72" s="272"/>
      <c r="DI72" s="272"/>
      <c r="DJ72" s="272"/>
      <c r="DK72" s="272"/>
      <c r="DL72" s="272"/>
      <c r="DM72" s="272"/>
      <c r="DN72" s="272"/>
      <c r="DO72" s="272"/>
      <c r="DP72" s="272"/>
      <c r="DQ72" s="272"/>
      <c r="DR72" s="272"/>
      <c r="DS72" s="272"/>
      <c r="DT72" s="272"/>
      <c r="DU72" s="288"/>
    </row>
    <row r="73" spans="1:125">
      <c r="A73" s="663">
        <v>1100</v>
      </c>
      <c r="B73" s="306"/>
      <c r="C73" s="306"/>
      <c r="D73" s="306"/>
      <c r="E73" s="636" t="s">
        <v>377</v>
      </c>
      <c r="F73" s="673">
        <v>44000</v>
      </c>
      <c r="G73" s="674">
        <v>59000</v>
      </c>
      <c r="H73" s="674">
        <v>74000</v>
      </c>
      <c r="I73" s="675">
        <v>287.7586</v>
      </c>
      <c r="J73" s="676">
        <v>-1.8772179999999999E-4</v>
      </c>
      <c r="K73" s="676">
        <v>-5.2624629999999998E-10</v>
      </c>
      <c r="L73" s="676">
        <v>-1.8350740000000001E-13</v>
      </c>
      <c r="M73" s="676">
        <v>0</v>
      </c>
      <c r="N73" s="677">
        <v>0</v>
      </c>
      <c r="O73" s="675">
        <v>65.73</v>
      </c>
      <c r="P73" s="676">
        <v>2.5471979999999999E-4</v>
      </c>
      <c r="Q73" s="676">
        <v>-7.3029729999999998E-9</v>
      </c>
      <c r="R73" s="676">
        <v>1.169656E-12</v>
      </c>
      <c r="S73" s="676">
        <v>-2.0301850000000001E-17</v>
      </c>
      <c r="T73" s="677">
        <v>9.8706890000000001E-23</v>
      </c>
      <c r="U73" s="637">
        <v>2020.4839999999999</v>
      </c>
      <c r="V73" s="638">
        <v>-9.3077530000000002E-3</v>
      </c>
      <c r="W73" s="638">
        <v>4.3839530000000001E-7</v>
      </c>
      <c r="X73" s="638">
        <v>-8.9431800000000007E-12</v>
      </c>
      <c r="Y73" s="638">
        <v>4.1689410000000001E-17</v>
      </c>
      <c r="Z73" s="639">
        <v>0</v>
      </c>
      <c r="AA73" s="640">
        <v>27.675850000000001</v>
      </c>
      <c r="AB73" s="641">
        <v>8.6790860000000007E-5</v>
      </c>
      <c r="AC73" s="641">
        <v>-1.007196E-8</v>
      </c>
      <c r="AD73" s="642">
        <v>2.0244130000000001E-13</v>
      </c>
      <c r="AE73" s="640">
        <v>1.0061439999999999</v>
      </c>
      <c r="AF73" s="641">
        <v>-1.5292210000000001E-3</v>
      </c>
      <c r="AG73" s="641">
        <v>4.0942090000000002E-6</v>
      </c>
      <c r="AH73" s="641">
        <v>-9.1635419999999998E-9</v>
      </c>
      <c r="AI73" s="641">
        <v>1.29357E-11</v>
      </c>
      <c r="AJ73" s="642">
        <v>-7.5834310000000001E-15</v>
      </c>
      <c r="AK73" s="640">
        <v>1.0028710000000001</v>
      </c>
      <c r="AL73" s="641">
        <v>-1.231432E-3</v>
      </c>
      <c r="AM73" s="641">
        <v>3.2057629999999999E-6</v>
      </c>
      <c r="AN73" s="641">
        <v>-7.606637E-9</v>
      </c>
      <c r="AO73" s="641">
        <v>1.1516109999999999E-11</v>
      </c>
      <c r="AP73" s="642">
        <v>-7.0424899999999998E-15</v>
      </c>
      <c r="AQ73" s="640">
        <v>0.99609729999999996</v>
      </c>
      <c r="AR73" s="641">
        <v>1.2502870000000001E-3</v>
      </c>
      <c r="AS73" s="641">
        <v>-7.723759E-6</v>
      </c>
      <c r="AT73" s="641">
        <v>2.429224E-8</v>
      </c>
      <c r="AU73" s="641">
        <v>-3.6686449999999997E-11</v>
      </c>
      <c r="AV73" s="694">
        <v>2.103713E-14</v>
      </c>
      <c r="AW73" s="305"/>
      <c r="AX73" s="696"/>
      <c r="AY73" s="326"/>
      <c r="AZ73" s="441"/>
      <c r="BA73" s="306"/>
      <c r="BB73" s="322"/>
      <c r="BC73" s="410"/>
      <c r="BD73" s="324"/>
      <c r="BE73" s="324"/>
      <c r="BF73" s="325"/>
      <c r="BG73" s="560" t="s">
        <v>320</v>
      </c>
      <c r="BH73" s="707" t="s">
        <v>377</v>
      </c>
      <c r="BI73" s="305">
        <v>1</v>
      </c>
      <c r="BJ73" s="544">
        <f t="shared" si="958"/>
        <v>287.7586</v>
      </c>
      <c r="BK73" s="544">
        <f t="shared" si="959"/>
        <v>65.73</v>
      </c>
      <c r="BL73" s="719">
        <f t="shared" si="960"/>
        <v>47200</v>
      </c>
      <c r="BM73" s="544">
        <f t="shared" si="961"/>
        <v>258.42919253505278</v>
      </c>
      <c r="BN73" s="544">
        <f t="shared" si="962"/>
        <v>106.83710488852013</v>
      </c>
      <c r="BO73" s="306">
        <f t="shared" si="963"/>
        <v>59000</v>
      </c>
      <c r="BP73" s="544">
        <f t="shared" si="964"/>
        <v>237.16258412510001</v>
      </c>
      <c r="BQ73" s="544">
        <f t="shared" si="965"/>
        <v>120.12270753287008</v>
      </c>
      <c r="BR73" s="719">
        <f t="shared" si="966"/>
        <v>70800</v>
      </c>
      <c r="BS73" s="544">
        <f t="shared" si="967"/>
        <v>206.70417073241916</v>
      </c>
      <c r="BT73" s="545">
        <f t="shared" si="968"/>
        <v>127.74195463804654</v>
      </c>
      <c r="BU73" s="711">
        <v>287.7586</v>
      </c>
      <c r="BV73" s="676">
        <v>-1.8772179999999999E-4</v>
      </c>
      <c r="BW73" s="676">
        <v>-5.2624629999999998E-10</v>
      </c>
      <c r="BX73" s="676">
        <v>-1.8350740000000001E-13</v>
      </c>
      <c r="BY73" s="676">
        <v>0</v>
      </c>
      <c r="BZ73" s="677">
        <v>0</v>
      </c>
      <c r="CA73" s="675">
        <v>65.73</v>
      </c>
      <c r="CB73" s="676">
        <v>2.5471979999999999E-4</v>
      </c>
      <c r="CC73" s="676">
        <v>-7.3029729999999998E-9</v>
      </c>
      <c r="CD73" s="676">
        <v>1.169656E-12</v>
      </c>
      <c r="CE73" s="676">
        <v>-2.0301850000000001E-17</v>
      </c>
      <c r="CF73" s="677">
        <v>9.8706890000000001E-23</v>
      </c>
      <c r="CG73" s="637">
        <v>2020.4839999999999</v>
      </c>
      <c r="CH73" s="638">
        <v>-9.3077530000000002E-3</v>
      </c>
      <c r="CI73" s="638">
        <v>4.3839530000000001E-7</v>
      </c>
      <c r="CJ73" s="638">
        <v>-8.9431800000000007E-12</v>
      </c>
      <c r="CK73" s="638">
        <v>4.1689410000000001E-17</v>
      </c>
      <c r="CL73" s="724">
        <v>0</v>
      </c>
      <c r="CM73" s="305"/>
      <c r="CN73" s="306"/>
      <c r="CO73" s="306"/>
      <c r="CP73" s="306"/>
      <c r="CQ73" s="306"/>
      <c r="CR73" s="306"/>
      <c r="CS73" s="306"/>
      <c r="CT73" s="306"/>
      <c r="CU73" s="306"/>
      <c r="CV73" s="306"/>
      <c r="CW73" s="306"/>
      <c r="CX73" s="306"/>
      <c r="CY73" s="306"/>
      <c r="CZ73" s="306"/>
      <c r="DA73" s="306"/>
      <c r="DB73" s="306"/>
      <c r="DC73" s="306"/>
      <c r="DD73" s="322"/>
      <c r="DE73" s="305"/>
      <c r="DF73" s="306"/>
      <c r="DG73" s="306"/>
      <c r="DH73" s="306"/>
      <c r="DI73" s="306"/>
      <c r="DJ73" s="306"/>
      <c r="DK73" s="306"/>
      <c r="DL73" s="306"/>
      <c r="DM73" s="306"/>
      <c r="DN73" s="306"/>
      <c r="DO73" s="306"/>
      <c r="DP73" s="306"/>
      <c r="DQ73" s="306"/>
      <c r="DR73" s="306"/>
      <c r="DS73" s="306"/>
      <c r="DT73" s="306"/>
      <c r="DU73" s="322"/>
    </row>
    <row r="74" spans="1:125">
      <c r="A74" s="663">
        <v>1100</v>
      </c>
      <c r="B74" s="306"/>
      <c r="C74" s="306"/>
      <c r="D74" s="306"/>
      <c r="E74" s="643" t="s">
        <v>378</v>
      </c>
      <c r="F74" s="673">
        <v>38000</v>
      </c>
      <c r="G74" s="678">
        <v>53000</v>
      </c>
      <c r="H74" s="674">
        <v>68000</v>
      </c>
      <c r="I74" s="675">
        <v>256.07740000000001</v>
      </c>
      <c r="J74" s="676">
        <v>-1.309218E-3</v>
      </c>
      <c r="K74" s="676">
        <v>7.3157170000000006E-8</v>
      </c>
      <c r="L74" s="676">
        <v>-1.6411149999999999E-12</v>
      </c>
      <c r="M74" s="676">
        <v>8.5960840000000002E-18</v>
      </c>
      <c r="N74" s="677">
        <v>0</v>
      </c>
      <c r="O74" s="675">
        <v>57.991660000000003</v>
      </c>
      <c r="P74" s="676">
        <v>1.7943160000000001E-4</v>
      </c>
      <c r="Q74" s="676">
        <v>7.335107E-10</v>
      </c>
      <c r="R74" s="676">
        <v>9.3307379999999995E-13</v>
      </c>
      <c r="S74" s="676">
        <v>-1.9116350000000001E-17</v>
      </c>
      <c r="T74" s="677">
        <v>1.038942E-22</v>
      </c>
      <c r="U74" s="637">
        <v>1829.124</v>
      </c>
      <c r="V74" s="638">
        <v>-9.3515579999999994E-3</v>
      </c>
      <c r="W74" s="638">
        <v>5.2255119999999999E-7</v>
      </c>
      <c r="X74" s="638">
        <v>-1.1722249999999999E-11</v>
      </c>
      <c r="Y74" s="638">
        <v>6.14006E-17</v>
      </c>
      <c r="Z74" s="639">
        <v>0</v>
      </c>
      <c r="AA74" s="640">
        <v>27.55864</v>
      </c>
      <c r="AB74" s="641">
        <v>1.2642589999999999E-5</v>
      </c>
      <c r="AC74" s="641">
        <v>-6.1432790000000004E-9</v>
      </c>
      <c r="AD74" s="642">
        <v>1.6975389999999999E-13</v>
      </c>
      <c r="AE74" s="640">
        <v>1.0061439999999999</v>
      </c>
      <c r="AF74" s="641">
        <v>-1.5292210000000001E-3</v>
      </c>
      <c r="AG74" s="641">
        <v>4.0942090000000002E-6</v>
      </c>
      <c r="AH74" s="641">
        <v>-9.1635419999999998E-9</v>
      </c>
      <c r="AI74" s="641">
        <v>1.29357E-11</v>
      </c>
      <c r="AJ74" s="642">
        <v>-7.5834310000000001E-15</v>
      </c>
      <c r="AK74" s="640">
        <v>1.0028710000000001</v>
      </c>
      <c r="AL74" s="641">
        <v>-1.231432E-3</v>
      </c>
      <c r="AM74" s="641">
        <v>3.2057629999999999E-6</v>
      </c>
      <c r="AN74" s="641">
        <v>-7.606637E-9</v>
      </c>
      <c r="AO74" s="641">
        <v>1.1516109999999999E-11</v>
      </c>
      <c r="AP74" s="642">
        <v>-7.0424899999999998E-15</v>
      </c>
      <c r="AQ74" s="640">
        <v>0.99609729999999996</v>
      </c>
      <c r="AR74" s="641">
        <v>1.2502870000000001E-3</v>
      </c>
      <c r="AS74" s="641">
        <v>-7.723759E-6</v>
      </c>
      <c r="AT74" s="641">
        <v>2.429224E-8</v>
      </c>
      <c r="AU74" s="641">
        <v>-3.6686449999999997E-11</v>
      </c>
      <c r="AV74" s="694">
        <v>2.103713E-14</v>
      </c>
      <c r="AW74" s="305"/>
      <c r="AX74" s="696"/>
      <c r="AY74" s="326"/>
      <c r="AZ74" s="441"/>
      <c r="BA74" s="306"/>
      <c r="BB74" s="322"/>
      <c r="BC74" s="410"/>
      <c r="BD74" s="324"/>
      <c r="BE74" s="324"/>
      <c r="BF74" s="325"/>
      <c r="BG74" s="560" t="s">
        <v>320</v>
      </c>
      <c r="BH74" s="708" t="s">
        <v>378</v>
      </c>
      <c r="BI74" s="305">
        <v>1</v>
      </c>
      <c r="BJ74" s="544">
        <f t="shared" si="958"/>
        <v>256.07740000000001</v>
      </c>
      <c r="BK74" s="544">
        <f t="shared" si="959"/>
        <v>57.991660000000003</v>
      </c>
      <c r="BL74" s="306">
        <f t="shared" si="960"/>
        <v>42400</v>
      </c>
      <c r="BM74" s="544">
        <f t="shared" si="961"/>
        <v>234.7735969477751</v>
      </c>
      <c r="BN74" s="544">
        <f t="shared" si="962"/>
        <v>90.49596204536472</v>
      </c>
      <c r="BO74" s="306">
        <f t="shared" si="963"/>
        <v>53000</v>
      </c>
      <c r="BP74" s="544">
        <f t="shared" si="964"/>
        <v>215.69029615140406</v>
      </c>
      <c r="BQ74" s="544">
        <f t="shared" si="965"/>
        <v>101.08608420339058</v>
      </c>
      <c r="BR74" s="719">
        <f t="shared" si="966"/>
        <v>63600</v>
      </c>
      <c r="BS74" s="544">
        <f t="shared" si="967"/>
        <v>187.18316906083146</v>
      </c>
      <c r="BT74" s="545">
        <f t="shared" si="968"/>
        <v>107.74932063386441</v>
      </c>
      <c r="BU74" s="711">
        <v>256.07740000000001</v>
      </c>
      <c r="BV74" s="676">
        <v>-1.309218E-3</v>
      </c>
      <c r="BW74" s="676">
        <v>7.3157170000000006E-8</v>
      </c>
      <c r="BX74" s="676">
        <v>-1.6411149999999999E-12</v>
      </c>
      <c r="BY74" s="676">
        <v>8.5960840000000002E-18</v>
      </c>
      <c r="BZ74" s="677">
        <v>0</v>
      </c>
      <c r="CA74" s="675">
        <v>57.991660000000003</v>
      </c>
      <c r="CB74" s="676">
        <v>1.7943160000000001E-4</v>
      </c>
      <c r="CC74" s="676">
        <v>7.335107E-10</v>
      </c>
      <c r="CD74" s="676">
        <v>9.3307379999999995E-13</v>
      </c>
      <c r="CE74" s="676">
        <v>-1.9116350000000001E-17</v>
      </c>
      <c r="CF74" s="677">
        <v>1.038942E-22</v>
      </c>
      <c r="CG74" s="637">
        <v>1829.124</v>
      </c>
      <c r="CH74" s="638">
        <v>-9.3515579999999994E-3</v>
      </c>
      <c r="CI74" s="638">
        <v>5.2255119999999999E-7</v>
      </c>
      <c r="CJ74" s="638">
        <v>-1.1722249999999999E-11</v>
      </c>
      <c r="CK74" s="638">
        <v>6.14006E-17</v>
      </c>
      <c r="CL74" s="724">
        <v>0</v>
      </c>
      <c r="CM74" s="305"/>
      <c r="CN74" s="306"/>
      <c r="CO74" s="306"/>
      <c r="CP74" s="306"/>
      <c r="CQ74" s="306"/>
      <c r="CR74" s="306"/>
      <c r="CS74" s="306"/>
      <c r="CT74" s="306"/>
      <c r="CU74" s="306"/>
      <c r="CV74" s="306"/>
      <c r="CW74" s="306"/>
      <c r="CX74" s="306"/>
      <c r="CY74" s="306"/>
      <c r="CZ74" s="306"/>
      <c r="DA74" s="306"/>
      <c r="DB74" s="306"/>
      <c r="DC74" s="306"/>
      <c r="DD74" s="322"/>
      <c r="DE74" s="305"/>
      <c r="DF74" s="306"/>
      <c r="DG74" s="306"/>
      <c r="DH74" s="306"/>
      <c r="DI74" s="306"/>
      <c r="DJ74" s="306"/>
      <c r="DK74" s="306"/>
      <c r="DL74" s="306"/>
      <c r="DM74" s="306"/>
      <c r="DN74" s="306"/>
      <c r="DO74" s="306"/>
      <c r="DP74" s="306"/>
      <c r="DQ74" s="306"/>
      <c r="DR74" s="306"/>
      <c r="DS74" s="306"/>
      <c r="DT74" s="306"/>
      <c r="DU74" s="322"/>
    </row>
    <row r="75" spans="1:125" ht="15" thickBot="1">
      <c r="A75" s="665">
        <v>1100</v>
      </c>
      <c r="B75" s="666"/>
      <c r="C75" s="666"/>
      <c r="D75" s="666"/>
      <c r="E75" s="667" t="s">
        <v>379</v>
      </c>
      <c r="F75" s="679">
        <v>36000</v>
      </c>
      <c r="G75" s="680">
        <v>51000</v>
      </c>
      <c r="H75" s="680">
        <v>66000</v>
      </c>
      <c r="I75" s="681">
        <v>229.3057</v>
      </c>
      <c r="J75" s="682">
        <v>-7.1703680000000005E-4</v>
      </c>
      <c r="K75" s="682">
        <v>4.8304790000000001E-8</v>
      </c>
      <c r="L75" s="682">
        <v>-1.309811E-12</v>
      </c>
      <c r="M75" s="682">
        <v>7.0857070000000004E-18</v>
      </c>
      <c r="N75" s="683">
        <v>0</v>
      </c>
      <c r="O75" s="681">
        <v>50.264060000000001</v>
      </c>
      <c r="P75" s="682">
        <v>-3.3114880000000002E-4</v>
      </c>
      <c r="Q75" s="682">
        <v>6.0987310000000002E-8</v>
      </c>
      <c r="R75" s="682">
        <v>-1.248902E-12</v>
      </c>
      <c r="S75" s="682">
        <v>1.102612E-17</v>
      </c>
      <c r="T75" s="683">
        <v>-3.9878410000000001E-23</v>
      </c>
      <c r="U75" s="645">
        <v>1637.8979999999999</v>
      </c>
      <c r="V75" s="646">
        <v>-5.1216910000000003E-3</v>
      </c>
      <c r="W75" s="646">
        <v>3.450342E-7</v>
      </c>
      <c r="X75" s="646">
        <v>-9.3557910000000006E-12</v>
      </c>
      <c r="Y75" s="646">
        <v>5.0612189999999998E-17</v>
      </c>
      <c r="Z75" s="647">
        <v>0</v>
      </c>
      <c r="AA75" s="648">
        <v>27.54344</v>
      </c>
      <c r="AB75" s="649">
        <v>1.189193E-4</v>
      </c>
      <c r="AC75" s="649">
        <v>-1.101416E-8</v>
      </c>
      <c r="AD75" s="650">
        <v>2.1178079999999999E-13</v>
      </c>
      <c r="AE75" s="648">
        <v>1.0061439999999999</v>
      </c>
      <c r="AF75" s="649">
        <v>-1.5292210000000001E-3</v>
      </c>
      <c r="AG75" s="649">
        <v>4.0942090000000002E-6</v>
      </c>
      <c r="AH75" s="649">
        <v>-9.1635419999999998E-9</v>
      </c>
      <c r="AI75" s="649">
        <v>1.29357E-11</v>
      </c>
      <c r="AJ75" s="650">
        <v>-7.5834310000000001E-15</v>
      </c>
      <c r="AK75" s="648">
        <v>1.0028710000000001</v>
      </c>
      <c r="AL75" s="649">
        <v>-1.231432E-3</v>
      </c>
      <c r="AM75" s="649">
        <v>3.2057629999999999E-6</v>
      </c>
      <c r="AN75" s="649">
        <v>-7.606637E-9</v>
      </c>
      <c r="AO75" s="649">
        <v>1.1516109999999999E-11</v>
      </c>
      <c r="AP75" s="650">
        <v>-7.0424899999999998E-15</v>
      </c>
      <c r="AQ75" s="648">
        <v>0.99609729999999996</v>
      </c>
      <c r="AR75" s="649">
        <v>1.2502870000000001E-3</v>
      </c>
      <c r="AS75" s="649">
        <v>-7.723759E-6</v>
      </c>
      <c r="AT75" s="649">
        <v>2.429224E-8</v>
      </c>
      <c r="AU75" s="649">
        <v>-3.6686449999999997E-11</v>
      </c>
      <c r="AV75" s="695">
        <v>2.103713E-14</v>
      </c>
      <c r="AW75" s="699"/>
      <c r="AX75" s="700"/>
      <c r="AY75" s="702"/>
      <c r="AZ75" s="483"/>
      <c r="BA75" s="359"/>
      <c r="BB75" s="373"/>
      <c r="BC75" s="428"/>
      <c r="BD75" s="375"/>
      <c r="BE75" s="375"/>
      <c r="BF75" s="376"/>
      <c r="BG75" s="560" t="s">
        <v>320</v>
      </c>
      <c r="BH75" s="709" t="s">
        <v>379</v>
      </c>
      <c r="BI75" s="699">
        <v>1</v>
      </c>
      <c r="BJ75" s="717">
        <f t="shared" si="958"/>
        <v>229.3057</v>
      </c>
      <c r="BK75" s="717">
        <f t="shared" si="959"/>
        <v>50.264060000000001</v>
      </c>
      <c r="BL75" s="666">
        <f t="shared" si="960"/>
        <v>40800</v>
      </c>
      <c r="BM75" s="717">
        <f t="shared" si="961"/>
        <v>211.13652249839905</v>
      </c>
      <c r="BN75" s="717">
        <f t="shared" si="962"/>
        <v>79.498138457327727</v>
      </c>
      <c r="BO75" s="666">
        <f t="shared" si="963"/>
        <v>51000</v>
      </c>
      <c r="BP75" s="717">
        <f t="shared" si="964"/>
        <v>192.56607511110701</v>
      </c>
      <c r="BQ75" s="717">
        <f t="shared" si="965"/>
        <v>87.170224938389069</v>
      </c>
      <c r="BR75" s="721">
        <f t="shared" si="966"/>
        <v>61200</v>
      </c>
      <c r="BS75" s="717">
        <f t="shared" si="967"/>
        <v>165.51021841844909</v>
      </c>
      <c r="BT75" s="718">
        <f t="shared" si="968"/>
        <v>92.588596607087979</v>
      </c>
      <c r="BU75" s="712">
        <v>229.3057</v>
      </c>
      <c r="BV75" s="682">
        <v>-7.1703680000000005E-4</v>
      </c>
      <c r="BW75" s="682">
        <v>4.8304790000000001E-8</v>
      </c>
      <c r="BX75" s="682">
        <v>-1.309811E-12</v>
      </c>
      <c r="BY75" s="682">
        <v>7.0857070000000004E-18</v>
      </c>
      <c r="BZ75" s="683">
        <v>0</v>
      </c>
      <c r="CA75" s="681">
        <v>50.264060000000001</v>
      </c>
      <c r="CB75" s="682">
        <v>-3.3114880000000002E-4</v>
      </c>
      <c r="CC75" s="682">
        <v>6.0987310000000002E-8</v>
      </c>
      <c r="CD75" s="682">
        <v>-1.248902E-12</v>
      </c>
      <c r="CE75" s="682">
        <v>1.102612E-17</v>
      </c>
      <c r="CF75" s="683">
        <v>-3.9878410000000001E-23</v>
      </c>
      <c r="CG75" s="645">
        <v>1637.8979999999999</v>
      </c>
      <c r="CH75" s="646">
        <v>-5.1216910000000003E-3</v>
      </c>
      <c r="CI75" s="646">
        <v>3.450342E-7</v>
      </c>
      <c r="CJ75" s="646">
        <v>-9.3557910000000006E-12</v>
      </c>
      <c r="CK75" s="646">
        <v>5.0612189999999998E-17</v>
      </c>
      <c r="CL75" s="725">
        <v>0</v>
      </c>
      <c r="CM75" s="358"/>
      <c r="CN75" s="359"/>
      <c r="CO75" s="359"/>
      <c r="CP75" s="359"/>
      <c r="CQ75" s="359"/>
      <c r="CR75" s="359"/>
      <c r="CS75" s="359"/>
      <c r="CT75" s="359"/>
      <c r="CU75" s="359"/>
      <c r="CV75" s="359"/>
      <c r="CW75" s="359"/>
      <c r="CX75" s="359"/>
      <c r="CY75" s="359"/>
      <c r="CZ75" s="359"/>
      <c r="DA75" s="359"/>
      <c r="DB75" s="359"/>
      <c r="DC75" s="359"/>
      <c r="DD75" s="373"/>
      <c r="DE75" s="358"/>
      <c r="DF75" s="359"/>
      <c r="DG75" s="359"/>
      <c r="DH75" s="359"/>
      <c r="DI75" s="359"/>
      <c r="DJ75" s="359"/>
      <c r="DK75" s="359"/>
      <c r="DL75" s="359"/>
      <c r="DM75" s="359"/>
      <c r="DN75" s="359"/>
      <c r="DO75" s="359"/>
      <c r="DP75" s="359"/>
      <c r="DQ75" s="359"/>
      <c r="DR75" s="359"/>
      <c r="DS75" s="359"/>
      <c r="DT75" s="359"/>
      <c r="DU75" s="373"/>
    </row>
    <row r="76" spans="1:125">
      <c r="A76" s="662">
        <v>1200</v>
      </c>
      <c r="B76" s="272"/>
      <c r="C76" s="272"/>
      <c r="D76" s="272"/>
      <c r="E76" s="629" t="s">
        <v>380</v>
      </c>
      <c r="F76" s="684">
        <v>63000</v>
      </c>
      <c r="G76" s="685">
        <v>78000</v>
      </c>
      <c r="H76" s="685">
        <v>93000</v>
      </c>
      <c r="I76" s="686">
        <v>346.85329999999999</v>
      </c>
      <c r="J76" s="687">
        <v>7.4275580000000003E-5</v>
      </c>
      <c r="K76" s="687">
        <v>-4.5953670000000003E-9</v>
      </c>
      <c r="L76" s="687">
        <v>-8.6889779999999998E-14</v>
      </c>
      <c r="M76" s="687">
        <v>0</v>
      </c>
      <c r="N76" s="688">
        <v>0</v>
      </c>
      <c r="O76" s="686">
        <v>85.064109999999999</v>
      </c>
      <c r="P76" s="687">
        <v>-3.5824369999999997E-4</v>
      </c>
      <c r="Q76" s="687">
        <v>7.2268729999999997E-8</v>
      </c>
      <c r="R76" s="687">
        <v>-9.6381429999999997E-13</v>
      </c>
      <c r="S76" s="687">
        <v>4.8252199999999998E-18</v>
      </c>
      <c r="T76" s="688">
        <v>-8.1208420000000007E-24</v>
      </c>
      <c r="U76" s="651">
        <v>2668.1619999999998</v>
      </c>
      <c r="V76" s="652">
        <v>-1.143105E-2</v>
      </c>
      <c r="W76" s="652">
        <v>4.6644160000000002E-7</v>
      </c>
      <c r="X76" s="652">
        <v>-7.3335180000000005E-12</v>
      </c>
      <c r="Y76" s="652">
        <v>2.8088190000000003E-17</v>
      </c>
      <c r="Z76" s="653">
        <v>0</v>
      </c>
      <c r="AA76" s="654">
        <v>40.178640000000001</v>
      </c>
      <c r="AB76" s="655">
        <v>-3.614143E-4</v>
      </c>
      <c r="AC76" s="655">
        <v>6.3375610000000001E-9</v>
      </c>
      <c r="AD76" s="656">
        <v>1.8971339999999999E-14</v>
      </c>
      <c r="AE76" s="654">
        <v>1.0061439999999999</v>
      </c>
      <c r="AF76" s="655">
        <v>-1.5292210000000001E-3</v>
      </c>
      <c r="AG76" s="655">
        <v>4.0942090000000002E-6</v>
      </c>
      <c r="AH76" s="655">
        <v>-9.1635419999999998E-9</v>
      </c>
      <c r="AI76" s="655">
        <v>1.29357E-11</v>
      </c>
      <c r="AJ76" s="656">
        <v>-7.5834310000000001E-15</v>
      </c>
      <c r="AK76" s="654">
        <v>1.0028710000000001</v>
      </c>
      <c r="AL76" s="655">
        <v>-1.231432E-3</v>
      </c>
      <c r="AM76" s="655">
        <v>3.2057629999999999E-6</v>
      </c>
      <c r="AN76" s="655">
        <v>-7.606637E-9</v>
      </c>
      <c r="AO76" s="655">
        <v>1.1516109999999999E-11</v>
      </c>
      <c r="AP76" s="656">
        <v>-7.0424899999999998E-15</v>
      </c>
      <c r="AQ76" s="654">
        <v>0.99609729999999996</v>
      </c>
      <c r="AR76" s="655">
        <v>1.2502870000000001E-3</v>
      </c>
      <c r="AS76" s="655">
        <v>-7.723759E-6</v>
      </c>
      <c r="AT76" s="655">
        <v>2.429224E-8</v>
      </c>
      <c r="AU76" s="655">
        <v>-3.6686449999999997E-11</v>
      </c>
      <c r="AV76" s="698">
        <v>2.103713E-14</v>
      </c>
      <c r="AW76" s="271"/>
      <c r="AX76" s="697"/>
      <c r="AY76" s="292"/>
      <c r="AZ76" s="539"/>
      <c r="BA76" s="272"/>
      <c r="BB76" s="288"/>
      <c r="BC76" s="399"/>
      <c r="BD76" s="290"/>
      <c r="BE76" s="290"/>
      <c r="BF76" s="400"/>
      <c r="BG76" s="560" t="s">
        <v>320</v>
      </c>
      <c r="BH76" s="706" t="s">
        <v>380</v>
      </c>
      <c r="BI76" s="271">
        <v>1</v>
      </c>
      <c r="BJ76" s="713">
        <f t="shared" si="958"/>
        <v>346.85329999999999</v>
      </c>
      <c r="BK76" s="713">
        <f t="shared" si="959"/>
        <v>85.064109999999999</v>
      </c>
      <c r="BL76" s="272">
        <f t="shared" si="960"/>
        <v>62400</v>
      </c>
      <c r="BM76" s="713">
        <f t="shared" si="961"/>
        <v>312.48317591625727</v>
      </c>
      <c r="BN76" s="713">
        <f t="shared" si="962"/>
        <v>175.4022830470964</v>
      </c>
      <c r="BO76" s="272">
        <f t="shared" si="963"/>
        <v>78000</v>
      </c>
      <c r="BP76" s="713">
        <f t="shared" si="964"/>
        <v>283.45486353344</v>
      </c>
      <c r="BQ76" s="713">
        <f t="shared" si="965"/>
        <v>194.58355266974212</v>
      </c>
      <c r="BR76" s="720">
        <f t="shared" si="966"/>
        <v>93600</v>
      </c>
      <c r="BS76" s="713">
        <f t="shared" si="967"/>
        <v>242.29380159352829</v>
      </c>
      <c r="BT76" s="714">
        <f t="shared" si="968"/>
        <v>206.33840459559093</v>
      </c>
      <c r="BU76" s="716">
        <v>346.85329999999999</v>
      </c>
      <c r="BV76" s="687">
        <v>7.4275580000000003E-5</v>
      </c>
      <c r="BW76" s="687">
        <v>-4.5953670000000003E-9</v>
      </c>
      <c r="BX76" s="687">
        <v>-8.6889779999999998E-14</v>
      </c>
      <c r="BY76" s="687">
        <v>0</v>
      </c>
      <c r="BZ76" s="688">
        <v>0</v>
      </c>
      <c r="CA76" s="686">
        <v>85.064109999999999</v>
      </c>
      <c r="CB76" s="687">
        <v>-3.5824369999999997E-4</v>
      </c>
      <c r="CC76" s="687">
        <v>7.2268729999999997E-8</v>
      </c>
      <c r="CD76" s="687">
        <v>-9.6381429999999997E-13</v>
      </c>
      <c r="CE76" s="687">
        <v>4.8252199999999998E-18</v>
      </c>
      <c r="CF76" s="688">
        <v>-8.1208420000000007E-24</v>
      </c>
      <c r="CG76" s="651">
        <v>2668.1619999999998</v>
      </c>
      <c r="CH76" s="652">
        <v>-1.143105E-2</v>
      </c>
      <c r="CI76" s="652">
        <v>4.6644160000000002E-7</v>
      </c>
      <c r="CJ76" s="652">
        <v>-7.3335180000000005E-12</v>
      </c>
      <c r="CK76" s="652">
        <v>2.8088190000000003E-17</v>
      </c>
      <c r="CL76" s="726">
        <v>0</v>
      </c>
      <c r="CM76" s="271"/>
      <c r="CN76" s="272"/>
      <c r="CO76" s="272"/>
      <c r="CP76" s="272"/>
      <c r="CQ76" s="272"/>
      <c r="CR76" s="272"/>
      <c r="CS76" s="272"/>
      <c r="CT76" s="272"/>
      <c r="CU76" s="272"/>
      <c r="CV76" s="272"/>
      <c r="CW76" s="272"/>
      <c r="CX76" s="272"/>
      <c r="CY76" s="272"/>
      <c r="CZ76" s="272"/>
      <c r="DA76" s="272"/>
      <c r="DB76" s="272"/>
      <c r="DC76" s="272"/>
      <c r="DD76" s="288"/>
      <c r="DE76" s="271"/>
      <c r="DF76" s="272"/>
      <c r="DG76" s="272"/>
      <c r="DH76" s="272"/>
      <c r="DI76" s="272"/>
      <c r="DJ76" s="272"/>
      <c r="DK76" s="272"/>
      <c r="DL76" s="272"/>
      <c r="DM76" s="272"/>
      <c r="DN76" s="272"/>
      <c r="DO76" s="272"/>
      <c r="DP76" s="272"/>
      <c r="DQ76" s="272"/>
      <c r="DR76" s="272"/>
      <c r="DS76" s="272"/>
      <c r="DT76" s="272"/>
      <c r="DU76" s="288"/>
    </row>
    <row r="77" spans="1:125">
      <c r="A77" s="663">
        <v>1200</v>
      </c>
      <c r="B77" s="306"/>
      <c r="C77" s="306"/>
      <c r="D77" s="306"/>
      <c r="E77" s="643" t="s">
        <v>381</v>
      </c>
      <c r="F77" s="684">
        <v>59000</v>
      </c>
      <c r="G77" s="685">
        <v>75000</v>
      </c>
      <c r="H77" s="685">
        <v>90000</v>
      </c>
      <c r="I77" s="686">
        <v>320.26990000000001</v>
      </c>
      <c r="J77" s="687">
        <v>1.5748929999999999E-4</v>
      </c>
      <c r="K77" s="687">
        <v>-6.9688030000000003E-9</v>
      </c>
      <c r="L77" s="687">
        <v>-7.1651349999999999E-14</v>
      </c>
      <c r="M77" s="687">
        <v>0</v>
      </c>
      <c r="N77" s="688">
        <v>0</v>
      </c>
      <c r="O77" s="686">
        <v>77.35284</v>
      </c>
      <c r="P77" s="687">
        <v>-6.1504870000000001E-4</v>
      </c>
      <c r="Q77" s="687">
        <v>8.1050979999999996E-8</v>
      </c>
      <c r="R77" s="687">
        <v>-1.1464189999999999E-12</v>
      </c>
      <c r="S77" s="687">
        <v>6.2162559999999997E-18</v>
      </c>
      <c r="T77" s="688">
        <v>-1.122595E-23</v>
      </c>
      <c r="U77" s="651">
        <v>2463.2750000000001</v>
      </c>
      <c r="V77" s="652">
        <v>-9.5490149999999992E-3</v>
      </c>
      <c r="W77" s="652">
        <v>4.0577200000000002E-7</v>
      </c>
      <c r="X77" s="652">
        <v>-6.7404260000000003E-12</v>
      </c>
      <c r="Y77" s="652">
        <v>2.6400799999999999E-17</v>
      </c>
      <c r="Z77" s="653">
        <v>0</v>
      </c>
      <c r="AA77" s="654">
        <v>40.160269999999997</v>
      </c>
      <c r="AB77" s="655">
        <v>-3.243028E-4</v>
      </c>
      <c r="AC77" s="655">
        <v>5.5575390000000003E-9</v>
      </c>
      <c r="AD77" s="656">
        <v>2.3092900000000001E-14</v>
      </c>
      <c r="AE77" s="654">
        <v>1.0061439999999999</v>
      </c>
      <c r="AF77" s="655">
        <v>-1.5292210000000001E-3</v>
      </c>
      <c r="AG77" s="655">
        <v>4.0942090000000002E-6</v>
      </c>
      <c r="AH77" s="655">
        <v>-9.1635419999999998E-9</v>
      </c>
      <c r="AI77" s="655">
        <v>1.29357E-11</v>
      </c>
      <c r="AJ77" s="656">
        <v>-7.5834310000000001E-15</v>
      </c>
      <c r="AK77" s="654">
        <v>1.0028710000000001</v>
      </c>
      <c r="AL77" s="655">
        <v>-1.231432E-3</v>
      </c>
      <c r="AM77" s="655">
        <v>3.2057629999999999E-6</v>
      </c>
      <c r="AN77" s="655">
        <v>-7.606637E-9</v>
      </c>
      <c r="AO77" s="655">
        <v>1.1516109999999999E-11</v>
      </c>
      <c r="AP77" s="656">
        <v>-7.0424899999999998E-15</v>
      </c>
      <c r="AQ77" s="654">
        <v>0.99609729999999996</v>
      </c>
      <c r="AR77" s="655">
        <v>1.2502870000000001E-3</v>
      </c>
      <c r="AS77" s="655">
        <v>-7.723759E-6</v>
      </c>
      <c r="AT77" s="655">
        <v>2.429224E-8</v>
      </c>
      <c r="AU77" s="655">
        <v>-3.6686449999999997E-11</v>
      </c>
      <c r="AV77" s="698">
        <v>2.103713E-14</v>
      </c>
      <c r="AW77" s="305"/>
      <c r="AX77" s="696"/>
      <c r="AY77" s="326"/>
      <c r="AZ77" s="441"/>
      <c r="BA77" s="306"/>
      <c r="BB77" s="322"/>
      <c r="BC77" s="410"/>
      <c r="BD77" s="324"/>
      <c r="BE77" s="324"/>
      <c r="BF77" s="325"/>
      <c r="BG77" s="560" t="s">
        <v>320</v>
      </c>
      <c r="BH77" s="708" t="s">
        <v>381</v>
      </c>
      <c r="BI77" s="305">
        <v>1</v>
      </c>
      <c r="BJ77" s="544">
        <f t="shared" si="958"/>
        <v>320.26990000000001</v>
      </c>
      <c r="BK77" s="544">
        <f t="shared" si="959"/>
        <v>77.35284</v>
      </c>
      <c r="BL77" s="306">
        <f t="shared" si="960"/>
        <v>60000</v>
      </c>
      <c r="BM77" s="544">
        <f t="shared" si="961"/>
        <v>289.15487560000003</v>
      </c>
      <c r="BN77" s="544">
        <f t="shared" si="962"/>
        <v>156.44032103999999</v>
      </c>
      <c r="BO77" s="306">
        <f t="shared" si="963"/>
        <v>75000</v>
      </c>
      <c r="BP77" s="544">
        <f t="shared" si="964"/>
        <v>262.65416734374998</v>
      </c>
      <c r="BQ77" s="544">
        <f t="shared" si="965"/>
        <v>173.53695380859375</v>
      </c>
      <c r="BR77" s="719">
        <f t="shared" si="966"/>
        <v>90000</v>
      </c>
      <c r="BS77" s="544">
        <f t="shared" si="967"/>
        <v>225.76279855000001</v>
      </c>
      <c r="BT77" s="545">
        <f t="shared" si="968"/>
        <v>184.33238800500007</v>
      </c>
      <c r="BU77" s="716">
        <v>320.26990000000001</v>
      </c>
      <c r="BV77" s="687">
        <v>1.5748929999999999E-4</v>
      </c>
      <c r="BW77" s="687">
        <v>-6.9688030000000003E-9</v>
      </c>
      <c r="BX77" s="687">
        <v>-7.1651349999999999E-14</v>
      </c>
      <c r="BY77" s="687">
        <v>0</v>
      </c>
      <c r="BZ77" s="688">
        <v>0</v>
      </c>
      <c r="CA77" s="686">
        <v>77.35284</v>
      </c>
      <c r="CB77" s="687">
        <v>-6.1504870000000001E-4</v>
      </c>
      <c r="CC77" s="687">
        <v>8.1050979999999996E-8</v>
      </c>
      <c r="CD77" s="687">
        <v>-1.1464189999999999E-12</v>
      </c>
      <c r="CE77" s="687">
        <v>6.2162559999999997E-18</v>
      </c>
      <c r="CF77" s="688">
        <v>-1.122595E-23</v>
      </c>
      <c r="CG77" s="651">
        <v>2463.2750000000001</v>
      </c>
      <c r="CH77" s="652">
        <v>-9.5490149999999992E-3</v>
      </c>
      <c r="CI77" s="652">
        <v>4.0577200000000002E-7</v>
      </c>
      <c r="CJ77" s="652">
        <v>-6.7404260000000003E-12</v>
      </c>
      <c r="CK77" s="652">
        <v>2.6400799999999999E-17</v>
      </c>
      <c r="CL77" s="726">
        <v>0</v>
      </c>
      <c r="CM77" s="305"/>
      <c r="CN77" s="306"/>
      <c r="CO77" s="306"/>
      <c r="CP77" s="306"/>
      <c r="CQ77" s="306"/>
      <c r="CR77" s="306"/>
      <c r="CS77" s="306"/>
      <c r="CT77" s="306"/>
      <c r="CU77" s="306"/>
      <c r="CV77" s="306"/>
      <c r="CW77" s="306"/>
      <c r="CX77" s="306"/>
      <c r="CY77" s="306"/>
      <c r="CZ77" s="306"/>
      <c r="DA77" s="306"/>
      <c r="DB77" s="306"/>
      <c r="DC77" s="306"/>
      <c r="DD77" s="322"/>
      <c r="DE77" s="305"/>
      <c r="DF77" s="306"/>
      <c r="DG77" s="306"/>
      <c r="DH77" s="306"/>
      <c r="DI77" s="306"/>
      <c r="DJ77" s="306"/>
      <c r="DK77" s="306"/>
      <c r="DL77" s="306"/>
      <c r="DM77" s="306"/>
      <c r="DN77" s="306"/>
      <c r="DO77" s="306"/>
      <c r="DP77" s="306"/>
      <c r="DQ77" s="306"/>
      <c r="DR77" s="306"/>
      <c r="DS77" s="306"/>
      <c r="DT77" s="306"/>
      <c r="DU77" s="322"/>
    </row>
    <row r="78" spans="1:125">
      <c r="A78" s="663">
        <v>1200</v>
      </c>
      <c r="B78" s="306"/>
      <c r="C78" s="306"/>
      <c r="D78" s="306"/>
      <c r="E78" s="643" t="s">
        <v>382</v>
      </c>
      <c r="F78" s="689">
        <v>57000</v>
      </c>
      <c r="G78" s="690">
        <v>72000</v>
      </c>
      <c r="H78" s="685">
        <v>87000</v>
      </c>
      <c r="I78" s="675">
        <v>294.83980000000003</v>
      </c>
      <c r="J78" s="676">
        <v>1.0358870000000001E-4</v>
      </c>
      <c r="K78" s="676">
        <v>-6.4872829999999997E-9</v>
      </c>
      <c r="L78" s="676">
        <v>-7.6983010000000004E-14</v>
      </c>
      <c r="M78" s="676">
        <v>0</v>
      </c>
      <c r="N78" s="677">
        <v>0</v>
      </c>
      <c r="O78" s="675">
        <v>77.327200000000005</v>
      </c>
      <c r="P78" s="676">
        <v>6.833179E-4</v>
      </c>
      <c r="Q78" s="676">
        <v>-1.8768140000000001E-8</v>
      </c>
      <c r="R78" s="676">
        <v>1.100619E-12</v>
      </c>
      <c r="S78" s="676">
        <v>-1.5071669999999999E-17</v>
      </c>
      <c r="T78" s="677">
        <v>6.1483390000000004E-23</v>
      </c>
      <c r="U78" s="637">
        <v>2263.9789999999998</v>
      </c>
      <c r="V78" s="638">
        <v>-9.4691830000000008E-3</v>
      </c>
      <c r="W78" s="638">
        <v>4.145543E-7</v>
      </c>
      <c r="X78" s="638">
        <v>-7.1757290000000004E-12</v>
      </c>
      <c r="Y78" s="638">
        <v>2.9515730000000002E-17</v>
      </c>
      <c r="Z78" s="639">
        <v>0</v>
      </c>
      <c r="AA78" s="640">
        <v>39.8367</v>
      </c>
      <c r="AB78" s="641">
        <v>-2.4613990000000002E-4</v>
      </c>
      <c r="AC78" s="641">
        <v>3.5785680000000002E-9</v>
      </c>
      <c r="AD78" s="642">
        <v>3.5870479999999998E-14</v>
      </c>
      <c r="AE78" s="640">
        <v>1.0061439999999999</v>
      </c>
      <c r="AF78" s="641">
        <v>-1.5292210000000001E-3</v>
      </c>
      <c r="AG78" s="641">
        <v>4.0942090000000002E-6</v>
      </c>
      <c r="AH78" s="641">
        <v>-9.1635419999999998E-9</v>
      </c>
      <c r="AI78" s="641">
        <v>1.29357E-11</v>
      </c>
      <c r="AJ78" s="642">
        <v>-7.5834310000000001E-15</v>
      </c>
      <c r="AK78" s="640">
        <v>1.0028710000000001</v>
      </c>
      <c r="AL78" s="641">
        <v>-1.231432E-3</v>
      </c>
      <c r="AM78" s="641">
        <v>3.2057629999999999E-6</v>
      </c>
      <c r="AN78" s="641">
        <v>-7.606637E-9</v>
      </c>
      <c r="AO78" s="641">
        <v>1.1516109999999999E-11</v>
      </c>
      <c r="AP78" s="642">
        <v>-7.0424899999999998E-15</v>
      </c>
      <c r="AQ78" s="640">
        <v>0.99609729999999996</v>
      </c>
      <c r="AR78" s="641">
        <v>1.2502870000000001E-3</v>
      </c>
      <c r="AS78" s="641">
        <v>-7.723759E-6</v>
      </c>
      <c r="AT78" s="641">
        <v>2.429224E-8</v>
      </c>
      <c r="AU78" s="641">
        <v>-3.6686449999999997E-11</v>
      </c>
      <c r="AV78" s="694">
        <v>2.103713E-14</v>
      </c>
      <c r="AW78" s="305"/>
      <c r="AX78" s="306"/>
      <c r="AY78" s="326"/>
      <c r="AZ78" s="511"/>
      <c r="BA78" s="306"/>
      <c r="BB78" s="322"/>
      <c r="BC78" s="410"/>
      <c r="BD78" s="324"/>
      <c r="BE78" s="324"/>
      <c r="BF78" s="704"/>
      <c r="BG78" s="221" t="s">
        <v>320</v>
      </c>
      <c r="BH78" s="708" t="s">
        <v>382</v>
      </c>
      <c r="BI78" s="305">
        <v>1</v>
      </c>
      <c r="BJ78" s="306">
        <f t="shared" si="958"/>
        <v>294.83980000000003</v>
      </c>
      <c r="BK78" s="544">
        <f t="shared" si="959"/>
        <v>77.327200000000005</v>
      </c>
      <c r="BL78" s="306">
        <f t="shared" si="960"/>
        <v>57600</v>
      </c>
      <c r="BM78" s="544">
        <f t="shared" si="961"/>
        <v>264.57157876148227</v>
      </c>
      <c r="BN78" s="544">
        <f t="shared" si="962"/>
        <v>137.8303601671725</v>
      </c>
      <c r="BO78" s="306">
        <f t="shared" si="963"/>
        <v>72000</v>
      </c>
      <c r="BP78" s="544">
        <f t="shared" si="964"/>
        <v>239.93435681152002</v>
      </c>
      <c r="BQ78" s="544">
        <f t="shared" si="965"/>
        <v>153.96729767861251</v>
      </c>
      <c r="BR78" s="719">
        <f t="shared" si="966"/>
        <v>86400</v>
      </c>
      <c r="BS78" s="544">
        <f t="shared" si="967"/>
        <v>205.71062777184261</v>
      </c>
      <c r="BT78" s="545">
        <f t="shared" si="968"/>
        <v>162.2769396370166</v>
      </c>
      <c r="BU78" s="711">
        <v>294.83980000000003</v>
      </c>
      <c r="BV78" s="676">
        <v>1.0358870000000001E-4</v>
      </c>
      <c r="BW78" s="676">
        <v>-6.4872829999999997E-9</v>
      </c>
      <c r="BX78" s="676">
        <v>-7.6983010000000004E-14</v>
      </c>
      <c r="BY78" s="676">
        <v>0</v>
      </c>
      <c r="BZ78" s="677">
        <v>0</v>
      </c>
      <c r="CA78" s="675">
        <v>77.327200000000005</v>
      </c>
      <c r="CB78" s="676">
        <v>6.833179E-4</v>
      </c>
      <c r="CC78" s="676">
        <v>-1.8768140000000001E-8</v>
      </c>
      <c r="CD78" s="676">
        <v>1.100619E-12</v>
      </c>
      <c r="CE78" s="676">
        <v>-1.5071669999999999E-17</v>
      </c>
      <c r="CF78" s="677">
        <v>6.1483390000000004E-23</v>
      </c>
      <c r="CG78" s="637">
        <v>2263.9789999999998</v>
      </c>
      <c r="CH78" s="638">
        <v>-9.4691830000000008E-3</v>
      </c>
      <c r="CI78" s="638">
        <v>4.145543E-7</v>
      </c>
      <c r="CJ78" s="638">
        <v>-7.1757290000000004E-12</v>
      </c>
      <c r="CK78" s="638">
        <v>2.9515730000000002E-17</v>
      </c>
      <c r="CL78" s="724">
        <v>0</v>
      </c>
      <c r="CM78" s="305"/>
      <c r="CN78" s="306"/>
      <c r="CO78" s="306"/>
      <c r="CP78" s="306"/>
      <c r="CQ78" s="306"/>
      <c r="CR78" s="306"/>
      <c r="CS78" s="306"/>
      <c r="CT78" s="306"/>
      <c r="CU78" s="306"/>
      <c r="CV78" s="306"/>
      <c r="CW78" s="306"/>
      <c r="CX78" s="306"/>
      <c r="CY78" s="306"/>
      <c r="CZ78" s="306"/>
      <c r="DA78" s="306"/>
      <c r="DB78" s="306"/>
      <c r="DC78" s="306"/>
      <c r="DD78" s="322"/>
      <c r="DE78" s="305"/>
      <c r="DF78" s="306"/>
      <c r="DG78" s="306"/>
      <c r="DH78" s="306"/>
      <c r="DI78" s="306"/>
      <c r="DJ78" s="306"/>
      <c r="DK78" s="306"/>
      <c r="DL78" s="306"/>
      <c r="DM78" s="306"/>
      <c r="DN78" s="306"/>
      <c r="DO78" s="306"/>
      <c r="DP78" s="306"/>
      <c r="DQ78" s="306"/>
      <c r="DR78" s="306"/>
      <c r="DS78" s="306"/>
      <c r="DT78" s="306"/>
      <c r="DU78" s="322"/>
    </row>
    <row r="79" spans="1:125" ht="14.4" customHeight="1">
      <c r="A79" s="663">
        <v>1200</v>
      </c>
      <c r="B79" s="306"/>
      <c r="C79" s="306"/>
      <c r="D79" s="306"/>
      <c r="E79" s="643" t="s">
        <v>383</v>
      </c>
      <c r="F79" s="689">
        <v>51000</v>
      </c>
      <c r="G79" s="690">
        <v>66000</v>
      </c>
      <c r="H79" s="685">
        <v>81000</v>
      </c>
      <c r="I79" s="675">
        <v>342.18419999999998</v>
      </c>
      <c r="J79" s="676">
        <v>-1.711841E-3</v>
      </c>
      <c r="K79" s="676">
        <v>6.8555759999999998E-8</v>
      </c>
      <c r="L79" s="676">
        <v>-1.21512E-12</v>
      </c>
      <c r="M79" s="676">
        <v>5.109725E-18</v>
      </c>
      <c r="N79" s="677">
        <v>0</v>
      </c>
      <c r="O79" s="675">
        <v>89.012829999999994</v>
      </c>
      <c r="P79" s="676">
        <v>-1.9456149999999998E-5</v>
      </c>
      <c r="Q79" s="676">
        <v>1.9856579999999999E-8</v>
      </c>
      <c r="R79" s="676">
        <v>4.0019750000000002E-13</v>
      </c>
      <c r="S79" s="676">
        <v>-1.001556E-17</v>
      </c>
      <c r="T79" s="677">
        <v>4.859316E-23</v>
      </c>
      <c r="U79" s="637">
        <v>2618.7559999999999</v>
      </c>
      <c r="V79" s="638">
        <v>-1.3100819999999999E-2</v>
      </c>
      <c r="W79" s="638">
        <v>5.2466150000000003E-7</v>
      </c>
      <c r="X79" s="638">
        <v>-9.2993910000000002E-12</v>
      </c>
      <c r="Y79" s="638">
        <v>3.9105040000000002E-17</v>
      </c>
      <c r="Z79" s="639">
        <v>0</v>
      </c>
      <c r="AA79" s="640">
        <v>39.090969999999999</v>
      </c>
      <c r="AB79" s="641">
        <v>2.8584839999999998E-4</v>
      </c>
      <c r="AC79" s="641">
        <v>-1.6074279999999999E-8</v>
      </c>
      <c r="AD79" s="642">
        <v>2.0847589999999999E-13</v>
      </c>
      <c r="AE79" s="640">
        <v>1.0061439999999999</v>
      </c>
      <c r="AF79" s="641">
        <v>-1.5292210000000001E-3</v>
      </c>
      <c r="AG79" s="641">
        <v>4.0942090000000002E-6</v>
      </c>
      <c r="AH79" s="641">
        <v>-9.1635419999999998E-9</v>
      </c>
      <c r="AI79" s="641">
        <v>1.29357E-11</v>
      </c>
      <c r="AJ79" s="642">
        <v>-7.5834310000000001E-15</v>
      </c>
      <c r="AK79" s="640">
        <v>1.0028710000000001</v>
      </c>
      <c r="AL79" s="641">
        <v>-1.231432E-3</v>
      </c>
      <c r="AM79" s="641">
        <v>3.2057629999999999E-6</v>
      </c>
      <c r="AN79" s="641">
        <v>-7.606637E-9</v>
      </c>
      <c r="AO79" s="641">
        <v>1.1516109999999999E-11</v>
      </c>
      <c r="AP79" s="642">
        <v>-7.0424899999999998E-15</v>
      </c>
      <c r="AQ79" s="640">
        <v>0.99609729999999996</v>
      </c>
      <c r="AR79" s="641">
        <v>1.2502870000000001E-3</v>
      </c>
      <c r="AS79" s="641">
        <v>-7.723759E-6</v>
      </c>
      <c r="AT79" s="641">
        <v>2.429224E-8</v>
      </c>
      <c r="AU79" s="641">
        <v>-3.6686449999999997E-11</v>
      </c>
      <c r="AV79" s="694">
        <v>2.103713E-14</v>
      </c>
      <c r="AW79" s="305"/>
      <c r="AX79" s="306"/>
      <c r="AY79" s="326"/>
      <c r="AZ79" s="511"/>
      <c r="BA79" s="306"/>
      <c r="BB79" s="322"/>
      <c r="BC79" s="410"/>
      <c r="BD79" s="324"/>
      <c r="BE79" s="324"/>
      <c r="BF79" s="704"/>
      <c r="BG79" s="221" t="s">
        <v>320</v>
      </c>
      <c r="BH79" s="708" t="s">
        <v>383</v>
      </c>
      <c r="BI79" s="305">
        <v>1</v>
      </c>
      <c r="BJ79" s="306">
        <f t="shared" si="958"/>
        <v>342.18419999999998</v>
      </c>
      <c r="BK79" s="544">
        <f t="shared" si="959"/>
        <v>89.012829999999994</v>
      </c>
      <c r="BL79" s="306">
        <f t="shared" si="960"/>
        <v>52800</v>
      </c>
      <c r="BM79" s="544">
        <f t="shared" si="961"/>
        <v>303.77135744311289</v>
      </c>
      <c r="BN79" s="544">
        <f t="shared" si="962"/>
        <v>144.35021383889475</v>
      </c>
      <c r="BO79" s="306">
        <f t="shared" si="963"/>
        <v>66000</v>
      </c>
      <c r="BP79" s="544">
        <f t="shared" si="964"/>
        <v>275.44512794759999</v>
      </c>
      <c r="BQ79" s="544">
        <f t="shared" si="965"/>
        <v>160.09135738662013</v>
      </c>
      <c r="BR79" s="719">
        <f t="shared" si="966"/>
        <v>79200</v>
      </c>
      <c r="BS79" s="544">
        <f t="shared" si="967"/>
        <v>234.01608219303935</v>
      </c>
      <c r="BT79" s="545">
        <f t="shared" si="968"/>
        <v>168.19429213969843</v>
      </c>
      <c r="BU79" s="711">
        <v>342.18419999999998</v>
      </c>
      <c r="BV79" s="676">
        <v>-1.711841E-3</v>
      </c>
      <c r="BW79" s="676">
        <v>6.8555759999999998E-8</v>
      </c>
      <c r="BX79" s="676">
        <v>-1.21512E-12</v>
      </c>
      <c r="BY79" s="676">
        <v>5.109725E-18</v>
      </c>
      <c r="BZ79" s="677">
        <v>0</v>
      </c>
      <c r="CA79" s="675">
        <v>89.012829999999994</v>
      </c>
      <c r="CB79" s="676">
        <v>-1.9456149999999998E-5</v>
      </c>
      <c r="CC79" s="676">
        <v>1.9856579999999999E-8</v>
      </c>
      <c r="CD79" s="676">
        <v>4.0019750000000002E-13</v>
      </c>
      <c r="CE79" s="676">
        <v>-1.001556E-17</v>
      </c>
      <c r="CF79" s="677">
        <v>4.859316E-23</v>
      </c>
      <c r="CG79" s="637">
        <v>2618.7559999999999</v>
      </c>
      <c r="CH79" s="638">
        <v>-1.3100819999999999E-2</v>
      </c>
      <c r="CI79" s="638">
        <v>5.2466150000000003E-7</v>
      </c>
      <c r="CJ79" s="638">
        <v>-9.2993910000000002E-12</v>
      </c>
      <c r="CK79" s="638">
        <v>3.9105040000000002E-17</v>
      </c>
      <c r="CL79" s="724">
        <v>0</v>
      </c>
      <c r="CM79" s="305"/>
      <c r="CN79" s="306"/>
      <c r="CO79" s="306"/>
      <c r="CP79" s="306"/>
      <c r="CQ79" s="306"/>
      <c r="CR79" s="306"/>
      <c r="CS79" s="306"/>
      <c r="CT79" s="306"/>
      <c r="CU79" s="306"/>
      <c r="CV79" s="306"/>
      <c r="CW79" s="306"/>
      <c r="CX79" s="306"/>
      <c r="CY79" s="306"/>
      <c r="CZ79" s="306"/>
      <c r="DA79" s="306"/>
      <c r="DB79" s="306"/>
      <c r="DC79" s="306"/>
      <c r="DD79" s="322"/>
      <c r="DE79" s="305"/>
      <c r="DF79" s="306"/>
      <c r="DG79" s="306"/>
      <c r="DH79" s="306"/>
      <c r="DI79" s="306"/>
      <c r="DJ79" s="306"/>
      <c r="DK79" s="306"/>
      <c r="DL79" s="306"/>
      <c r="DM79" s="306"/>
      <c r="DN79" s="306"/>
      <c r="DO79" s="306"/>
      <c r="DP79" s="306"/>
      <c r="DQ79" s="306"/>
      <c r="DR79" s="306"/>
      <c r="DS79" s="306"/>
      <c r="DT79" s="306"/>
      <c r="DU79" s="322"/>
    </row>
    <row r="80" spans="1:125">
      <c r="A80" s="663">
        <v>1200</v>
      </c>
      <c r="B80" s="306"/>
      <c r="C80" s="306"/>
      <c r="D80" s="306"/>
      <c r="E80" s="643" t="s">
        <v>384</v>
      </c>
      <c r="F80" s="689">
        <v>49000</v>
      </c>
      <c r="G80" s="690">
        <v>64000</v>
      </c>
      <c r="H80" s="685">
        <v>79000</v>
      </c>
      <c r="I80" s="675">
        <v>320.51859999999999</v>
      </c>
      <c r="J80" s="676">
        <v>-1.9598739999999999E-3</v>
      </c>
      <c r="K80" s="676">
        <v>7.4401879999999995E-8</v>
      </c>
      <c r="L80" s="676">
        <v>-1.4513570000000001E-12</v>
      </c>
      <c r="M80" s="676">
        <v>8.8770189999999998E-18</v>
      </c>
      <c r="N80" s="677">
        <v>-1.8843390000000001E-23</v>
      </c>
      <c r="O80" s="675">
        <v>81.222319999999996</v>
      </c>
      <c r="P80" s="676">
        <v>-6.3075440000000005E-5</v>
      </c>
      <c r="Q80" s="676">
        <v>1.8790030000000001E-8</v>
      </c>
      <c r="R80" s="676">
        <v>3.7590489999999999E-13</v>
      </c>
      <c r="S80" s="676">
        <v>-9.8456480000000007E-18</v>
      </c>
      <c r="T80" s="677">
        <v>4.9165530000000001E-23</v>
      </c>
      <c r="U80" s="637">
        <v>2452.4</v>
      </c>
      <c r="V80" s="638">
        <v>-1.3204260000000001E-2</v>
      </c>
      <c r="W80" s="638">
        <v>4.3444820000000001E-7</v>
      </c>
      <c r="X80" s="638">
        <v>-7.6051640000000002E-12</v>
      </c>
      <c r="Y80" s="638">
        <v>3.0219510000000003E-17</v>
      </c>
      <c r="Z80" s="639">
        <v>0</v>
      </c>
      <c r="AA80" s="640">
        <v>39.046030000000002</v>
      </c>
      <c r="AB80" s="641">
        <v>2.9261000000000001E-4</v>
      </c>
      <c r="AC80" s="641">
        <v>-1.634051E-8</v>
      </c>
      <c r="AD80" s="642">
        <v>2.115933E-13</v>
      </c>
      <c r="AE80" s="640">
        <v>1.0061439999999999</v>
      </c>
      <c r="AF80" s="641">
        <v>-1.5292210000000001E-3</v>
      </c>
      <c r="AG80" s="641">
        <v>4.0942090000000002E-6</v>
      </c>
      <c r="AH80" s="641">
        <v>-9.1635419999999998E-9</v>
      </c>
      <c r="AI80" s="641">
        <v>1.29357E-11</v>
      </c>
      <c r="AJ80" s="642">
        <v>-7.5834310000000001E-15</v>
      </c>
      <c r="AK80" s="640">
        <v>1.0028710000000001</v>
      </c>
      <c r="AL80" s="641">
        <v>-1.231432E-3</v>
      </c>
      <c r="AM80" s="641">
        <v>3.2057629999999999E-6</v>
      </c>
      <c r="AN80" s="641">
        <v>-7.606637E-9</v>
      </c>
      <c r="AO80" s="641">
        <v>1.1516109999999999E-11</v>
      </c>
      <c r="AP80" s="642">
        <v>-7.0424899999999998E-15</v>
      </c>
      <c r="AQ80" s="640">
        <v>0.99609729999999996</v>
      </c>
      <c r="AR80" s="641">
        <v>1.2502870000000001E-3</v>
      </c>
      <c r="AS80" s="641">
        <v>-7.723759E-6</v>
      </c>
      <c r="AT80" s="641">
        <v>2.429224E-8</v>
      </c>
      <c r="AU80" s="641">
        <v>-3.6686449999999997E-11</v>
      </c>
      <c r="AV80" s="694">
        <v>2.103713E-14</v>
      </c>
      <c r="AW80" s="305"/>
      <c r="AX80" s="306"/>
      <c r="AY80" s="326"/>
      <c r="AZ80" s="511"/>
      <c r="BA80" s="306"/>
      <c r="BB80" s="322"/>
      <c r="BC80" s="410"/>
      <c r="BD80" s="324"/>
      <c r="BE80" s="324"/>
      <c r="BF80" s="704"/>
      <c r="BG80" s="221" t="s">
        <v>320</v>
      </c>
      <c r="BH80" s="708" t="s">
        <v>384</v>
      </c>
      <c r="BI80" s="305">
        <v>1</v>
      </c>
      <c r="BJ80" s="306">
        <f t="shared" si="958"/>
        <v>320.51859999999999</v>
      </c>
      <c r="BK80" s="544">
        <f t="shared" si="959"/>
        <v>81.222319999999996</v>
      </c>
      <c r="BL80" s="306">
        <f t="shared" si="960"/>
        <v>51200</v>
      </c>
      <c r="BM80" s="544">
        <f t="shared" si="961"/>
        <v>274.78775806410721</v>
      </c>
      <c r="BN80" s="544">
        <f t="shared" si="962"/>
        <v>127.34270048322902</v>
      </c>
      <c r="BO80" s="306">
        <f t="shared" si="963"/>
        <v>64000</v>
      </c>
      <c r="BP80" s="544">
        <f t="shared" si="964"/>
        <v>248.07096432216053</v>
      </c>
      <c r="BQ80" s="544">
        <f t="shared" si="965"/>
        <v>140.2991915297587</v>
      </c>
      <c r="BR80" s="719">
        <f t="shared" si="966"/>
        <v>76800</v>
      </c>
      <c r="BS80" s="544">
        <f t="shared" si="967"/>
        <v>209.87639645056328</v>
      </c>
      <c r="BT80" s="545">
        <f t="shared" si="968"/>
        <v>146.32400253693206</v>
      </c>
      <c r="BU80" s="711">
        <v>320.51859999999999</v>
      </c>
      <c r="BV80" s="676">
        <v>-1.9598739999999999E-3</v>
      </c>
      <c r="BW80" s="676">
        <v>7.4401879999999995E-8</v>
      </c>
      <c r="BX80" s="676">
        <v>-1.4513570000000001E-12</v>
      </c>
      <c r="BY80" s="676">
        <v>8.8770189999999998E-18</v>
      </c>
      <c r="BZ80" s="677">
        <v>-1.8843390000000001E-23</v>
      </c>
      <c r="CA80" s="675">
        <v>81.222319999999996</v>
      </c>
      <c r="CB80" s="676">
        <v>-6.3075440000000005E-5</v>
      </c>
      <c r="CC80" s="676">
        <v>1.8790030000000001E-8</v>
      </c>
      <c r="CD80" s="676">
        <v>3.7590489999999999E-13</v>
      </c>
      <c r="CE80" s="676">
        <v>-9.8456480000000007E-18</v>
      </c>
      <c r="CF80" s="677">
        <v>4.9165530000000001E-23</v>
      </c>
      <c r="CG80" s="637">
        <v>2452.4</v>
      </c>
      <c r="CH80" s="638">
        <v>-1.3204260000000001E-2</v>
      </c>
      <c r="CI80" s="638">
        <v>4.3444820000000001E-7</v>
      </c>
      <c r="CJ80" s="638">
        <v>-7.6051640000000002E-12</v>
      </c>
      <c r="CK80" s="638">
        <v>3.0219510000000003E-17</v>
      </c>
      <c r="CL80" s="724">
        <v>0</v>
      </c>
      <c r="CM80" s="305"/>
      <c r="CN80" s="306"/>
      <c r="CO80" s="306"/>
      <c r="CP80" s="306"/>
      <c r="CQ80" s="306"/>
      <c r="CR80" s="306"/>
      <c r="CS80" s="306"/>
      <c r="CT80" s="306"/>
      <c r="CU80" s="306"/>
      <c r="CV80" s="306"/>
      <c r="CW80" s="306"/>
      <c r="CX80" s="306"/>
      <c r="CY80" s="306"/>
      <c r="CZ80" s="306"/>
      <c r="DA80" s="306"/>
      <c r="DB80" s="306"/>
      <c r="DC80" s="306"/>
      <c r="DD80" s="322"/>
      <c r="DE80" s="305"/>
      <c r="DF80" s="306"/>
      <c r="DG80" s="306"/>
      <c r="DH80" s="306"/>
      <c r="DI80" s="306"/>
      <c r="DJ80" s="306"/>
      <c r="DK80" s="306"/>
      <c r="DL80" s="306"/>
      <c r="DM80" s="306"/>
      <c r="DN80" s="306"/>
      <c r="DO80" s="306"/>
      <c r="DP80" s="306"/>
      <c r="DQ80" s="306"/>
      <c r="DR80" s="306"/>
      <c r="DS80" s="306"/>
      <c r="DT80" s="306"/>
      <c r="DU80" s="322"/>
    </row>
    <row r="81" spans="1:125" ht="15" thickBot="1">
      <c r="A81" s="664">
        <v>1200</v>
      </c>
      <c r="B81" s="359"/>
      <c r="C81" s="359"/>
      <c r="D81" s="359"/>
      <c r="E81" s="644" t="s">
        <v>385</v>
      </c>
      <c r="F81" s="691">
        <v>48000</v>
      </c>
      <c r="G81" s="692">
        <v>63000</v>
      </c>
      <c r="H81" s="685">
        <v>78000</v>
      </c>
      <c r="I81" s="681">
        <v>294.78280000000001</v>
      </c>
      <c r="J81" s="682">
        <v>-1.7477700000000001E-3</v>
      </c>
      <c r="K81" s="682">
        <v>6.8517200000000002E-8</v>
      </c>
      <c r="L81" s="682">
        <v>-1.2757339999999999E-12</v>
      </c>
      <c r="M81" s="682">
        <v>5.7041469999999997E-18</v>
      </c>
      <c r="N81" s="683">
        <v>0</v>
      </c>
      <c r="O81" s="681">
        <v>65.775300000000001</v>
      </c>
      <c r="P81" s="682">
        <v>-2.6925650000000001E-4</v>
      </c>
      <c r="Q81" s="682">
        <v>6.9794029999999999E-8</v>
      </c>
      <c r="R81" s="682">
        <v>-1.29089E-12</v>
      </c>
      <c r="S81" s="682">
        <v>9.5683549999999995E-18</v>
      </c>
      <c r="T81" s="683">
        <v>-2.7196010000000001E-23</v>
      </c>
      <c r="U81" s="645">
        <v>2255.991</v>
      </c>
      <c r="V81" s="646">
        <v>-1.337579E-2</v>
      </c>
      <c r="W81" s="646">
        <v>5.2436629999999995E-7</v>
      </c>
      <c r="X81" s="646">
        <v>-9.7632729999999996E-12</v>
      </c>
      <c r="Y81" s="646">
        <v>4.3654190000000002E-17</v>
      </c>
      <c r="Z81" s="647">
        <v>0</v>
      </c>
      <c r="AA81" s="648">
        <v>38.930759999999999</v>
      </c>
      <c r="AB81" s="649">
        <v>3.1782400000000003E-4</v>
      </c>
      <c r="AC81" s="649">
        <v>-1.719909E-8</v>
      </c>
      <c r="AD81" s="650">
        <v>2.1868730000000001E-13</v>
      </c>
      <c r="AE81" s="648">
        <v>1.0061439999999999</v>
      </c>
      <c r="AF81" s="649">
        <v>-1.5292210000000001E-3</v>
      </c>
      <c r="AG81" s="649">
        <v>4.0942090000000002E-6</v>
      </c>
      <c r="AH81" s="649">
        <v>-9.1635419999999998E-9</v>
      </c>
      <c r="AI81" s="649">
        <v>1.29357E-11</v>
      </c>
      <c r="AJ81" s="650">
        <v>-7.5834310000000001E-15</v>
      </c>
      <c r="AK81" s="648">
        <v>1.0028710000000001</v>
      </c>
      <c r="AL81" s="649">
        <v>-1.231432E-3</v>
      </c>
      <c r="AM81" s="649">
        <v>3.2057629999999999E-6</v>
      </c>
      <c r="AN81" s="649">
        <v>-7.606637E-9</v>
      </c>
      <c r="AO81" s="649">
        <v>1.1516109999999999E-11</v>
      </c>
      <c r="AP81" s="650">
        <v>-7.0424899999999998E-15</v>
      </c>
      <c r="AQ81" s="648">
        <v>0.99609729999999996</v>
      </c>
      <c r="AR81" s="649">
        <v>1.2502870000000001E-3</v>
      </c>
      <c r="AS81" s="649">
        <v>-7.723759E-6</v>
      </c>
      <c r="AT81" s="649">
        <v>2.429224E-8</v>
      </c>
      <c r="AU81" s="649">
        <v>-3.6686449999999997E-11</v>
      </c>
      <c r="AV81" s="695">
        <v>2.103713E-14</v>
      </c>
      <c r="AW81" s="358"/>
      <c r="AX81" s="359"/>
      <c r="AY81" s="418"/>
      <c r="AZ81" s="533"/>
      <c r="BA81" s="359"/>
      <c r="BB81" s="373"/>
      <c r="BC81" s="428"/>
      <c r="BD81" s="375"/>
      <c r="BE81" s="375"/>
      <c r="BF81" s="705"/>
      <c r="BG81" s="221" t="s">
        <v>320</v>
      </c>
      <c r="BH81" s="715" t="s">
        <v>385</v>
      </c>
      <c r="BI81" s="358">
        <v>1</v>
      </c>
      <c r="BJ81" s="359">
        <f t="shared" si="958"/>
        <v>294.78280000000001</v>
      </c>
      <c r="BK81" s="554">
        <f t="shared" si="959"/>
        <v>65.775300000000001</v>
      </c>
      <c r="BL81" s="359">
        <f t="shared" si="960"/>
        <v>50400</v>
      </c>
      <c r="BM81" s="554">
        <f t="shared" si="961"/>
        <v>254.22070275093176</v>
      </c>
      <c r="BN81" s="554">
        <f t="shared" si="962"/>
        <v>117.12258204978491</v>
      </c>
      <c r="BO81" s="359">
        <f t="shared" si="963"/>
        <v>63000</v>
      </c>
      <c r="BP81" s="554">
        <f t="shared" si="964"/>
        <v>227.48180253126702</v>
      </c>
      <c r="BQ81" s="554">
        <f t="shared" si="965"/>
        <v>126.78108274136152</v>
      </c>
      <c r="BR81" s="722">
        <f t="shared" si="966"/>
        <v>75600</v>
      </c>
      <c r="BS81" s="554">
        <f t="shared" si="967"/>
        <v>189.35905494286411</v>
      </c>
      <c r="BT81" s="555">
        <f t="shared" si="968"/>
        <v>131.94122512041042</v>
      </c>
      <c r="BU81" s="712">
        <v>294.78280000000001</v>
      </c>
      <c r="BV81" s="682">
        <v>-1.7477700000000001E-3</v>
      </c>
      <c r="BW81" s="682">
        <v>6.8517200000000002E-8</v>
      </c>
      <c r="BX81" s="682">
        <v>-1.2757339999999999E-12</v>
      </c>
      <c r="BY81" s="682">
        <v>5.7041469999999997E-18</v>
      </c>
      <c r="BZ81" s="683">
        <v>0</v>
      </c>
      <c r="CA81" s="681">
        <v>65.775300000000001</v>
      </c>
      <c r="CB81" s="682">
        <v>-2.6925650000000001E-4</v>
      </c>
      <c r="CC81" s="682">
        <v>6.9794029999999999E-8</v>
      </c>
      <c r="CD81" s="682">
        <v>-1.29089E-12</v>
      </c>
      <c r="CE81" s="682">
        <v>9.5683549999999995E-18</v>
      </c>
      <c r="CF81" s="683">
        <v>-2.7196010000000001E-23</v>
      </c>
      <c r="CG81" s="645">
        <v>2255.991</v>
      </c>
      <c r="CH81" s="646">
        <v>-1.337579E-2</v>
      </c>
      <c r="CI81" s="646">
        <v>5.2436629999999995E-7</v>
      </c>
      <c r="CJ81" s="646">
        <v>-9.7632729999999996E-12</v>
      </c>
      <c r="CK81" s="646">
        <v>4.3654190000000002E-17</v>
      </c>
      <c r="CL81" s="725">
        <v>0</v>
      </c>
      <c r="CM81" s="358"/>
      <c r="CN81" s="359"/>
      <c r="CO81" s="359"/>
      <c r="CP81" s="359"/>
      <c r="CQ81" s="359"/>
      <c r="CR81" s="359"/>
      <c r="CS81" s="359"/>
      <c r="CT81" s="359"/>
      <c r="CU81" s="359"/>
      <c r="CV81" s="359"/>
      <c r="CW81" s="359"/>
      <c r="CX81" s="359"/>
      <c r="CY81" s="359"/>
      <c r="CZ81" s="359"/>
      <c r="DA81" s="359"/>
      <c r="DB81" s="359"/>
      <c r="DC81" s="359"/>
      <c r="DD81" s="373"/>
      <c r="DE81" s="358"/>
      <c r="DF81" s="359"/>
      <c r="DG81" s="359"/>
      <c r="DH81" s="359"/>
      <c r="DI81" s="359"/>
      <c r="DJ81" s="359"/>
      <c r="DK81" s="359"/>
      <c r="DL81" s="359"/>
      <c r="DM81" s="359"/>
      <c r="DN81" s="359"/>
      <c r="DO81" s="359"/>
      <c r="DP81" s="359"/>
      <c r="DQ81" s="359"/>
      <c r="DR81" s="359"/>
      <c r="DS81" s="359"/>
      <c r="DT81" s="359"/>
      <c r="DU81" s="373"/>
    </row>
    <row r="82" spans="1:125">
      <c r="A82" s="560"/>
      <c r="B82" s="560"/>
      <c r="C82" s="558"/>
      <c r="D82" s="558"/>
      <c r="E82" s="559"/>
      <c r="F82" s="560"/>
      <c r="G82" s="560"/>
      <c r="H82" s="560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622"/>
      <c r="V82" s="622"/>
      <c r="W82" s="622"/>
      <c r="X82" s="622"/>
      <c r="Y82" s="622"/>
      <c r="Z82" s="622"/>
      <c r="AA82" s="623"/>
      <c r="AB82" s="623"/>
      <c r="AC82" s="623"/>
      <c r="AD82" s="623"/>
      <c r="AE82" s="622"/>
      <c r="AF82" s="622"/>
      <c r="AG82" s="622"/>
      <c r="AH82" s="622"/>
      <c r="AI82" s="622"/>
      <c r="AJ82" s="622"/>
      <c r="AK82" s="622"/>
      <c r="AL82" s="622"/>
      <c r="AM82" s="622"/>
      <c r="AN82" s="622"/>
      <c r="AO82" s="622"/>
      <c r="AP82" s="622"/>
      <c r="AQ82" s="622"/>
      <c r="AR82" s="622"/>
      <c r="AS82" s="622"/>
      <c r="AT82" s="622"/>
      <c r="AU82" s="622"/>
      <c r="AV82" s="306"/>
      <c r="AW82" s="701"/>
      <c r="AX82" s="448"/>
      <c r="AY82" s="448"/>
      <c r="AZ82" s="703"/>
      <c r="BA82" s="448"/>
      <c r="BB82" s="448"/>
      <c r="BC82" s="464"/>
      <c r="BD82" s="464"/>
      <c r="BE82" s="464"/>
      <c r="BF82" s="701"/>
    </row>
    <row r="83" spans="1:125">
      <c r="A83" s="560"/>
      <c r="B83" s="560"/>
      <c r="C83" s="558"/>
      <c r="D83" s="558"/>
      <c r="E83" s="559"/>
      <c r="F83" s="560"/>
      <c r="G83" s="560"/>
      <c r="H83" s="560"/>
      <c r="I83" s="561"/>
      <c r="J83" s="561"/>
      <c r="K83" s="561"/>
      <c r="L83" s="561"/>
      <c r="M83" s="561"/>
      <c r="N83" s="561"/>
      <c r="O83" s="561"/>
      <c r="P83" s="561"/>
      <c r="Q83" s="561"/>
      <c r="R83" s="561"/>
      <c r="S83" s="561"/>
      <c r="T83" s="561"/>
      <c r="U83" s="622"/>
      <c r="V83" s="622"/>
      <c r="W83" s="622"/>
      <c r="X83" s="622"/>
      <c r="Y83" s="622"/>
      <c r="Z83" s="622"/>
      <c r="AA83" s="623"/>
      <c r="AB83" s="623"/>
      <c r="AC83" s="623"/>
      <c r="AD83" s="623"/>
      <c r="AE83" s="622"/>
      <c r="AF83" s="622"/>
      <c r="AG83" s="622"/>
      <c r="AH83" s="622"/>
      <c r="AI83" s="622"/>
      <c r="AJ83" s="622"/>
      <c r="AK83" s="622"/>
      <c r="AL83" s="622"/>
      <c r="AM83" s="622"/>
      <c r="AN83" s="622"/>
      <c r="AO83" s="622"/>
      <c r="AP83" s="622"/>
      <c r="AQ83" s="622"/>
      <c r="AR83" s="622"/>
      <c r="AS83" s="622"/>
      <c r="AT83" s="622"/>
      <c r="AU83" s="622"/>
      <c r="AV83" s="306"/>
      <c r="AW83" s="566"/>
      <c r="AX83" s="306"/>
      <c r="AY83" s="306"/>
      <c r="AZ83" s="567"/>
      <c r="BA83" s="306"/>
      <c r="BB83" s="306"/>
      <c r="BC83" s="324"/>
      <c r="BD83" s="324"/>
      <c r="BE83" s="324"/>
      <c r="BF83" s="566"/>
    </row>
    <row r="84" spans="1:125">
      <c r="A84" s="560"/>
      <c r="B84" s="560"/>
      <c r="C84" s="558"/>
      <c r="D84" s="558"/>
      <c r="E84" s="559"/>
      <c r="F84" s="560"/>
      <c r="G84" s="560"/>
      <c r="H84" s="560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622"/>
      <c r="V84" s="622"/>
      <c r="W84" s="622"/>
      <c r="X84" s="622"/>
      <c r="Y84" s="622"/>
      <c r="Z84" s="622"/>
      <c r="AA84" s="623"/>
      <c r="AB84" s="623"/>
      <c r="AC84" s="623"/>
      <c r="AD84" s="623"/>
      <c r="AE84" s="622"/>
      <c r="AF84" s="622"/>
      <c r="AG84" s="622"/>
      <c r="AH84" s="622"/>
      <c r="AI84" s="622"/>
      <c r="AJ84" s="622"/>
      <c r="AK84" s="622"/>
      <c r="AL84" s="622"/>
      <c r="AM84" s="622"/>
      <c r="AN84" s="622"/>
      <c r="AO84" s="622"/>
      <c r="AP84" s="622"/>
      <c r="AQ84" s="622"/>
      <c r="AR84" s="622"/>
      <c r="AS84" s="622"/>
      <c r="AT84" s="622"/>
      <c r="AU84" s="622"/>
      <c r="AV84" s="306"/>
      <c r="AW84" s="566"/>
      <c r="AX84" s="306"/>
      <c r="AY84" s="306"/>
      <c r="AZ84" s="567"/>
      <c r="BA84" s="306"/>
      <c r="BB84" s="306"/>
      <c r="BC84" s="324"/>
      <c r="BD84" s="324"/>
      <c r="BE84" s="324"/>
      <c r="BF84" s="566"/>
    </row>
    <row r="85" spans="1:125">
      <c r="A85" s="560"/>
      <c r="B85" s="560"/>
      <c r="C85" s="558"/>
      <c r="D85" s="558"/>
      <c r="E85" s="559"/>
      <c r="F85" s="560"/>
      <c r="G85" s="560"/>
      <c r="H85" s="560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622"/>
      <c r="V85" s="622"/>
      <c r="W85" s="622"/>
      <c r="X85" s="622"/>
      <c r="Y85" s="622"/>
      <c r="Z85" s="622"/>
      <c r="AA85" s="623"/>
      <c r="AB85" s="623"/>
      <c r="AC85" s="623"/>
      <c r="AD85" s="623"/>
      <c r="AE85" s="622"/>
      <c r="AF85" s="622"/>
      <c r="AG85" s="622"/>
      <c r="AH85" s="622"/>
      <c r="AI85" s="622"/>
      <c r="AJ85" s="622"/>
      <c r="AK85" s="622"/>
      <c r="AL85" s="622"/>
      <c r="AM85" s="622"/>
      <c r="AN85" s="622"/>
      <c r="AO85" s="622"/>
      <c r="AP85" s="622"/>
      <c r="AQ85" s="622"/>
      <c r="AR85" s="622"/>
      <c r="AS85" s="622"/>
      <c r="AT85" s="622"/>
      <c r="AU85" s="622"/>
      <c r="AV85" s="306"/>
      <c r="AW85" s="566"/>
      <c r="AX85" s="306"/>
      <c r="AY85" s="306"/>
      <c r="AZ85" s="567"/>
      <c r="BA85" s="306"/>
      <c r="BB85" s="306"/>
      <c r="BC85" s="324"/>
      <c r="BD85" s="324"/>
      <c r="BE85" s="324"/>
      <c r="BF85" s="566"/>
    </row>
    <row r="86" spans="1:125">
      <c r="A86" s="560"/>
      <c r="B86" s="560"/>
      <c r="C86" s="558"/>
      <c r="D86" s="558"/>
      <c r="E86" s="559"/>
      <c r="F86" s="560"/>
      <c r="G86" s="560"/>
      <c r="H86" s="560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622"/>
      <c r="V86" s="622"/>
      <c r="W86" s="622"/>
      <c r="X86" s="622"/>
      <c r="Y86" s="622"/>
      <c r="Z86" s="622"/>
      <c r="AA86" s="623"/>
      <c r="AB86" s="623"/>
      <c r="AC86" s="623"/>
      <c r="AD86" s="623"/>
      <c r="AE86" s="622"/>
      <c r="AF86" s="622"/>
      <c r="AG86" s="622"/>
      <c r="AH86" s="622"/>
      <c r="AI86" s="622"/>
      <c r="AJ86" s="622"/>
      <c r="AK86" s="622"/>
      <c r="AL86" s="622"/>
      <c r="AM86" s="622"/>
      <c r="AN86" s="622"/>
      <c r="AO86" s="622"/>
      <c r="AP86" s="622"/>
      <c r="AQ86" s="622"/>
      <c r="AR86" s="622"/>
      <c r="AS86" s="622"/>
      <c r="AT86" s="622"/>
      <c r="AU86" s="622"/>
      <c r="AV86" s="306"/>
      <c r="AW86" s="566"/>
      <c r="AX86" s="306"/>
      <c r="AY86" s="306"/>
      <c r="AZ86" s="567"/>
      <c r="BA86" s="306"/>
      <c r="BB86" s="306"/>
      <c r="BC86" s="324"/>
      <c r="BD86" s="324"/>
      <c r="BE86" s="324"/>
      <c r="BF86" s="566"/>
    </row>
    <row r="87" spans="1:125">
      <c r="A87" s="560"/>
      <c r="B87" s="560"/>
      <c r="C87" s="558"/>
      <c r="D87" s="558"/>
      <c r="E87" s="559"/>
      <c r="F87" s="560"/>
      <c r="G87" s="560"/>
      <c r="H87" s="560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622"/>
      <c r="V87" s="622"/>
      <c r="W87" s="622"/>
      <c r="X87" s="622"/>
      <c r="Y87" s="622"/>
      <c r="Z87" s="622"/>
      <c r="AA87" s="623"/>
      <c r="AB87" s="623"/>
      <c r="AC87" s="623"/>
      <c r="AD87" s="623"/>
      <c r="AE87" s="622"/>
      <c r="AF87" s="622"/>
      <c r="AG87" s="622"/>
      <c r="AH87" s="622"/>
      <c r="AI87" s="622"/>
      <c r="AJ87" s="622"/>
      <c r="AK87" s="622"/>
      <c r="AL87" s="622"/>
      <c r="AM87" s="622"/>
      <c r="AN87" s="622"/>
      <c r="AO87" s="622"/>
      <c r="AP87" s="622"/>
      <c r="AQ87" s="622"/>
      <c r="AR87" s="622"/>
      <c r="AS87" s="622"/>
      <c r="AT87" s="622"/>
      <c r="AU87" s="622"/>
      <c r="AV87" s="306"/>
      <c r="AW87" s="566"/>
      <c r="AX87" s="306"/>
      <c r="AY87" s="306"/>
      <c r="AZ87" s="567"/>
      <c r="BA87" s="306"/>
      <c r="BB87" s="306"/>
      <c r="BC87" s="324"/>
      <c r="BD87" s="324"/>
      <c r="BE87" s="324"/>
      <c r="BF87" s="566"/>
    </row>
    <row r="88" spans="1:125" ht="18">
      <c r="A88" s="748" t="s">
        <v>285</v>
      </c>
      <c r="B88" s="748"/>
      <c r="C88" s="558"/>
      <c r="D88" s="558"/>
      <c r="E88" s="559"/>
      <c r="F88" s="560"/>
      <c r="G88" s="560"/>
      <c r="H88" s="560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0"/>
      <c r="V88" s="560"/>
      <c r="W88" s="560"/>
      <c r="X88" s="560"/>
      <c r="Y88" s="560"/>
      <c r="Z88" s="560"/>
      <c r="AA88" s="560"/>
      <c r="AB88" s="560"/>
      <c r="AC88" s="560"/>
      <c r="AD88" s="560"/>
      <c r="AE88" s="560"/>
      <c r="AF88" s="560"/>
      <c r="AG88" s="560"/>
      <c r="AH88" s="560"/>
      <c r="AI88" s="560"/>
      <c r="AJ88" s="560"/>
      <c r="AK88" s="560"/>
      <c r="AL88" s="560"/>
      <c r="AM88" s="560"/>
      <c r="AN88" s="560"/>
      <c r="AO88" s="560"/>
      <c r="AP88" s="560"/>
      <c r="AQ88" s="560"/>
      <c r="AR88" s="560"/>
      <c r="AS88" s="560"/>
      <c r="AT88" s="560"/>
      <c r="AU88" s="560"/>
      <c r="AV88" s="306"/>
      <c r="AW88" s="566"/>
      <c r="AX88" s="306"/>
      <c r="AY88" s="306"/>
      <c r="AZ88" s="567"/>
      <c r="BA88" s="306"/>
      <c r="BB88" s="306"/>
      <c r="BC88" s="324"/>
      <c r="BD88" s="324"/>
      <c r="BE88" s="324"/>
      <c r="BF88" s="566"/>
    </row>
    <row r="89" spans="1:125" ht="15.6">
      <c r="A89" s="749" t="s">
        <v>373</v>
      </c>
      <c r="B89" s="750"/>
      <c r="C89" s="750"/>
      <c r="D89" s="751"/>
      <c r="E89" s="565"/>
      <c r="F89" s="306"/>
      <c r="G89" s="306"/>
      <c r="H89" s="306"/>
      <c r="I89" s="415"/>
      <c r="J89" s="415"/>
      <c r="K89" s="415"/>
      <c r="L89" s="415"/>
      <c r="M89" s="415"/>
      <c r="N89" s="415"/>
      <c r="O89" s="415"/>
      <c r="P89" s="415"/>
      <c r="Q89" s="415"/>
      <c r="R89" s="415"/>
      <c r="S89" s="415"/>
      <c r="T89" s="415"/>
      <c r="U89" s="306"/>
      <c r="V89" s="306"/>
      <c r="W89" s="306"/>
      <c r="X89" s="306"/>
      <c r="Y89" s="306"/>
      <c r="Z89" s="306"/>
      <c r="AA89" s="306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566"/>
      <c r="AX89" s="306"/>
      <c r="AY89" s="306"/>
      <c r="AZ89" s="567"/>
      <c r="BA89" s="306"/>
      <c r="BB89" s="306"/>
      <c r="BC89" s="324"/>
      <c r="BD89" s="324"/>
      <c r="BE89" s="324"/>
      <c r="BF89" s="566"/>
    </row>
    <row r="90" spans="1:125">
      <c r="A90" s="519">
        <v>400</v>
      </c>
      <c r="B90" s="306" t="s">
        <v>278</v>
      </c>
      <c r="C90" s="568"/>
      <c r="D90" s="568"/>
      <c r="E90" s="569"/>
      <c r="F90" s="306"/>
      <c r="G90" s="306"/>
      <c r="H90" s="306"/>
      <c r="I90" s="415"/>
      <c r="J90" s="415"/>
      <c r="K90" s="415"/>
      <c r="L90" s="415"/>
      <c r="M90" s="415"/>
      <c r="N90" s="415"/>
      <c r="O90" s="415"/>
      <c r="P90" s="415"/>
      <c r="Q90" s="415"/>
      <c r="R90" s="415"/>
      <c r="S90" s="415"/>
      <c r="T90" s="415"/>
      <c r="U90" s="306"/>
      <c r="V90" s="306"/>
      <c r="W90" s="306"/>
      <c r="X90" s="306"/>
      <c r="Y90" s="306"/>
      <c r="Z90" s="306"/>
      <c r="AA90" s="306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566"/>
      <c r="AX90" s="306"/>
      <c r="AY90" s="306"/>
      <c r="AZ90" s="567"/>
      <c r="BA90" s="306"/>
      <c r="BB90" s="306"/>
      <c r="BC90" s="324"/>
      <c r="BD90" s="324"/>
      <c r="BE90" s="324"/>
      <c r="BF90" s="566"/>
    </row>
    <row r="91" spans="1:125">
      <c r="A91" s="519">
        <v>400</v>
      </c>
      <c r="B91" s="306" t="s">
        <v>279</v>
      </c>
      <c r="C91" s="568"/>
      <c r="D91" s="568"/>
      <c r="E91" s="569"/>
      <c r="F91" s="306"/>
      <c r="G91" s="306"/>
      <c r="H91" s="306"/>
      <c r="I91" s="415"/>
      <c r="J91" s="415"/>
      <c r="K91" s="415"/>
      <c r="L91" s="415"/>
      <c r="M91" s="415"/>
      <c r="N91" s="415"/>
      <c r="O91" s="415"/>
      <c r="P91" s="415"/>
      <c r="Q91" s="415"/>
      <c r="R91" s="415"/>
      <c r="S91" s="415"/>
      <c r="T91" s="415"/>
      <c r="U91" s="306"/>
      <c r="V91" s="306"/>
      <c r="W91" s="306"/>
      <c r="X91" s="306"/>
      <c r="Y91" s="306"/>
      <c r="Z91" s="306"/>
      <c r="AA91" s="306"/>
      <c r="AB91" s="306"/>
      <c r="AC91" s="3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566"/>
      <c r="AX91" s="306"/>
      <c r="AY91" s="306"/>
      <c r="AZ91" s="567"/>
      <c r="BA91" s="306"/>
      <c r="BB91" s="306"/>
      <c r="BC91" s="324"/>
      <c r="BD91" s="324"/>
      <c r="BE91" s="324"/>
      <c r="BF91" s="566"/>
    </row>
    <row r="92" spans="1:125">
      <c r="A92" s="519">
        <v>400</v>
      </c>
      <c r="B92" s="306" t="s">
        <v>280</v>
      </c>
      <c r="C92" s="568"/>
      <c r="D92" s="568"/>
      <c r="E92" s="569"/>
      <c r="F92" s="306"/>
      <c r="G92" s="306"/>
      <c r="H92" s="306"/>
      <c r="I92" s="415"/>
      <c r="J92" s="415"/>
      <c r="K92" s="415"/>
      <c r="L92" s="415"/>
      <c r="M92" s="415"/>
      <c r="N92" s="415"/>
      <c r="O92" s="415"/>
      <c r="P92" s="415"/>
      <c r="Q92" s="415"/>
      <c r="R92" s="415"/>
      <c r="S92" s="415"/>
      <c r="T92" s="415"/>
      <c r="U92" s="306"/>
      <c r="V92" s="306"/>
      <c r="W92" s="306"/>
      <c r="X92" s="306"/>
      <c r="Y92" s="306"/>
      <c r="Z92" s="306"/>
      <c r="AA92" s="306"/>
      <c r="AB92" s="306"/>
      <c r="AC92" s="3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566"/>
      <c r="AX92" s="306"/>
      <c r="AY92" s="306"/>
      <c r="AZ92" s="567"/>
      <c r="BA92" s="306"/>
      <c r="BB92" s="306"/>
      <c r="BC92" s="324"/>
      <c r="BD92" s="324"/>
      <c r="BE92" s="324"/>
      <c r="BF92" s="566"/>
    </row>
    <row r="93" spans="1:125" ht="15" thickBot="1">
      <c r="A93" s="519">
        <v>400</v>
      </c>
      <c r="B93" s="306" t="s">
        <v>281</v>
      </c>
      <c r="C93" s="568"/>
      <c r="D93" s="568"/>
      <c r="E93" s="569"/>
      <c r="F93" s="306"/>
      <c r="G93" s="306"/>
      <c r="H93" s="306"/>
      <c r="I93" s="415"/>
      <c r="J93" s="415"/>
      <c r="K93" s="415"/>
      <c r="L93" s="415"/>
      <c r="M93" s="415"/>
      <c r="N93" s="415"/>
      <c r="O93" s="415"/>
      <c r="P93" s="415"/>
      <c r="Q93" s="415"/>
      <c r="R93" s="415"/>
      <c r="S93" s="415"/>
      <c r="T93" s="415"/>
      <c r="U93" s="306"/>
      <c r="V93" s="306"/>
      <c r="W93" s="306"/>
      <c r="X93" s="306"/>
      <c r="Y93" s="306"/>
      <c r="Z93" s="306"/>
      <c r="AA93" s="306"/>
      <c r="AB93" s="306"/>
      <c r="AC93" s="3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560"/>
      <c r="AW93" s="562"/>
      <c r="AX93" s="560"/>
      <c r="AY93" s="560"/>
      <c r="AZ93" s="563"/>
      <c r="BA93" s="560"/>
      <c r="BB93" s="560"/>
      <c r="BC93" s="564"/>
      <c r="BD93" s="564"/>
      <c r="BE93" s="564"/>
      <c r="BF93" s="562"/>
    </row>
    <row r="94" spans="1:125" ht="15" thickBot="1">
      <c r="A94" s="519">
        <v>513</v>
      </c>
      <c r="B94" s="306" t="s">
        <v>282</v>
      </c>
      <c r="C94" s="568"/>
      <c r="D94" s="568"/>
      <c r="E94" s="569"/>
      <c r="F94" s="306"/>
      <c r="G94" s="306"/>
      <c r="H94" s="306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  <c r="U94" s="306"/>
      <c r="V94" s="306"/>
      <c r="W94" s="306"/>
      <c r="X94" s="306"/>
      <c r="Y94" s="306"/>
      <c r="Z94" s="306"/>
      <c r="AA94" s="306"/>
      <c r="AB94" s="306"/>
      <c r="AC94" s="30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658"/>
      <c r="AW94" s="658"/>
      <c r="AX94" s="658"/>
      <c r="AY94" s="658"/>
      <c r="AZ94" s="658"/>
      <c r="BA94" s="658"/>
      <c r="BB94" s="658"/>
      <c r="BC94" s="658"/>
      <c r="BD94" s="658"/>
      <c r="BE94" s="658"/>
      <c r="BF94" s="658"/>
      <c r="BG94" s="658"/>
      <c r="BH94" s="658"/>
      <c r="BI94" s="658"/>
      <c r="BJ94" s="658"/>
      <c r="BK94" s="658"/>
      <c r="BL94" s="658"/>
      <c r="BM94" s="658"/>
      <c r="BN94" s="658"/>
      <c r="BO94" s="658"/>
      <c r="BP94" s="658"/>
      <c r="BQ94" s="658"/>
      <c r="BR94" s="658"/>
      <c r="BS94" s="658"/>
      <c r="BT94" s="658"/>
      <c r="BU94" s="658"/>
      <c r="BV94" s="658"/>
      <c r="BW94" s="658"/>
      <c r="BX94" s="658"/>
      <c r="BY94" s="658"/>
      <c r="BZ94" s="658"/>
      <c r="CA94" s="658"/>
      <c r="CB94" s="658"/>
      <c r="CC94" s="658"/>
      <c r="CD94" s="658"/>
      <c r="CE94" s="658"/>
      <c r="CF94" s="658"/>
      <c r="CG94" s="658"/>
      <c r="CH94" s="658"/>
      <c r="CI94" s="658"/>
      <c r="CJ94" s="658"/>
      <c r="CK94" s="658"/>
      <c r="CL94" s="658"/>
      <c r="CM94" s="658"/>
      <c r="CN94" s="658"/>
      <c r="CO94" s="658"/>
      <c r="CP94" s="658"/>
      <c r="CQ94" s="658"/>
      <c r="CR94" s="658"/>
      <c r="CS94" s="658"/>
      <c r="CT94" s="658"/>
      <c r="CU94" s="658"/>
      <c r="CV94" s="658"/>
      <c r="CW94" s="658"/>
      <c r="CX94" s="658"/>
      <c r="CY94" s="658"/>
      <c r="CZ94" s="658"/>
      <c r="DA94" s="658"/>
      <c r="DB94" s="658"/>
      <c r="DC94" s="658"/>
      <c r="DD94" s="658"/>
      <c r="DE94" s="658"/>
      <c r="DF94" s="658"/>
      <c r="DG94" s="658"/>
      <c r="DH94" s="658"/>
      <c r="DI94" s="658"/>
      <c r="DJ94" s="658"/>
      <c r="DK94" s="658"/>
      <c r="DL94" s="658"/>
      <c r="DM94" s="658"/>
      <c r="DN94" s="658"/>
      <c r="DO94" s="658"/>
      <c r="DP94" s="658"/>
      <c r="DQ94" s="658"/>
      <c r="DR94" s="658"/>
      <c r="DS94" s="658"/>
      <c r="DT94" s="658"/>
      <c r="DU94" s="659"/>
    </row>
    <row r="95" spans="1:125" ht="15" thickBot="1">
      <c r="A95" s="519">
        <v>513</v>
      </c>
      <c r="B95" s="306" t="s">
        <v>283</v>
      </c>
      <c r="C95" s="568"/>
      <c r="D95" s="568"/>
      <c r="E95" s="569"/>
      <c r="F95" s="306"/>
      <c r="G95" s="306"/>
      <c r="H95" s="306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306"/>
      <c r="V95" s="306"/>
      <c r="W95" s="306"/>
      <c r="X95" s="306"/>
      <c r="Y95" s="306"/>
      <c r="Z95" s="306"/>
      <c r="AA95" s="306"/>
      <c r="AB95" s="306"/>
      <c r="AC95" s="306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661"/>
      <c r="AW95" s="799" t="s">
        <v>263</v>
      </c>
      <c r="AX95" s="800"/>
      <c r="AY95" s="801"/>
      <c r="AZ95" s="802" t="s">
        <v>267</v>
      </c>
      <c r="BA95" s="803"/>
      <c r="BB95" s="804"/>
      <c r="BC95" s="799" t="s">
        <v>268</v>
      </c>
      <c r="BD95" s="800"/>
      <c r="BE95" s="800"/>
      <c r="BF95" s="801"/>
      <c r="BG95" s="805" t="s">
        <v>365</v>
      </c>
      <c r="BH95" s="806"/>
      <c r="BI95" s="806"/>
      <c r="BJ95" s="806"/>
      <c r="BK95" s="806"/>
      <c r="BL95" s="806"/>
      <c r="BM95" s="806"/>
      <c r="BN95" s="806"/>
      <c r="BO95" s="806"/>
      <c r="BP95" s="806"/>
      <c r="BQ95" s="806"/>
      <c r="BR95" s="806"/>
      <c r="BS95" s="806"/>
      <c r="BT95" s="806"/>
      <c r="BU95" s="806"/>
      <c r="BV95" s="806"/>
      <c r="BW95" s="806"/>
      <c r="BX95" s="806"/>
      <c r="BY95" s="806"/>
      <c r="BZ95" s="806"/>
      <c r="CA95" s="806"/>
      <c r="CB95" s="806"/>
      <c r="CC95" s="806"/>
      <c r="CD95" s="806"/>
      <c r="CE95" s="806"/>
      <c r="CF95" s="806"/>
      <c r="CG95" s="806"/>
      <c r="CH95" s="806"/>
      <c r="CI95" s="806"/>
      <c r="CJ95" s="806"/>
      <c r="CK95" s="806"/>
      <c r="CL95" s="806"/>
      <c r="CM95" s="806"/>
      <c r="CN95" s="806"/>
      <c r="CO95" s="806"/>
      <c r="CP95" s="806"/>
      <c r="CQ95" s="806"/>
      <c r="CR95" s="806"/>
      <c r="CS95" s="806"/>
      <c r="CT95" s="806"/>
      <c r="CU95" s="806"/>
      <c r="CV95" s="806"/>
      <c r="CW95" s="806"/>
      <c r="CX95" s="806"/>
      <c r="CY95" s="806"/>
      <c r="CZ95" s="806"/>
      <c r="DA95" s="806"/>
      <c r="DB95" s="806"/>
      <c r="DC95" s="806"/>
      <c r="DD95" s="807"/>
      <c r="DE95" s="572"/>
      <c r="DF95" s="560"/>
      <c r="DG95" s="560"/>
      <c r="DH95" s="560"/>
      <c r="DI95" s="560"/>
      <c r="DJ95" s="560"/>
      <c r="DK95" s="560"/>
      <c r="DL95" s="560"/>
      <c r="DM95" s="560"/>
      <c r="DN95" s="560"/>
      <c r="DO95" s="560"/>
      <c r="DP95" s="560"/>
      <c r="DQ95" s="560"/>
      <c r="DR95" s="560"/>
      <c r="DS95" s="560"/>
      <c r="DT95" s="560"/>
      <c r="DU95" s="573"/>
    </row>
    <row r="96" spans="1:125" s="250" customFormat="1">
      <c r="A96" s="519">
        <v>513</v>
      </c>
      <c r="B96" s="306" t="s">
        <v>284</v>
      </c>
      <c r="C96" s="568"/>
      <c r="D96" s="568"/>
      <c r="E96" s="569"/>
      <c r="F96" s="306"/>
      <c r="G96" s="306"/>
      <c r="H96" s="306"/>
      <c r="I96" s="415"/>
      <c r="J96" s="415"/>
      <c r="K96" s="415"/>
      <c r="L96" s="415"/>
      <c r="M96" s="415"/>
      <c r="N96" s="415"/>
      <c r="O96" s="415"/>
      <c r="P96" s="415"/>
      <c r="Q96" s="415"/>
      <c r="R96" s="415"/>
      <c r="S96" s="415"/>
      <c r="T96" s="415"/>
      <c r="U96" s="306"/>
      <c r="V96" s="306"/>
      <c r="W96" s="306"/>
      <c r="X96" s="306"/>
      <c r="Y96" s="306"/>
      <c r="Z96" s="306"/>
      <c r="AA96" s="306"/>
      <c r="AB96" s="306"/>
      <c r="AC96" s="3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239" t="s">
        <v>257</v>
      </c>
      <c r="AW96" s="241" t="s">
        <v>258</v>
      </c>
      <c r="AX96" s="242" t="s">
        <v>259</v>
      </c>
      <c r="AY96" s="243" t="s">
        <v>260</v>
      </c>
      <c r="AZ96" s="244" t="s">
        <v>264</v>
      </c>
      <c r="BA96" s="245" t="s">
        <v>265</v>
      </c>
      <c r="BB96" s="246" t="s">
        <v>266</v>
      </c>
      <c r="BC96" s="241" t="s">
        <v>269</v>
      </c>
      <c r="BD96" s="242" t="s">
        <v>270</v>
      </c>
      <c r="BE96" s="242" t="s">
        <v>271</v>
      </c>
      <c r="BF96" s="243" t="s">
        <v>272</v>
      </c>
      <c r="BG96" s="225" t="s">
        <v>319</v>
      </c>
      <c r="BH96" s="230" t="s">
        <v>321</v>
      </c>
      <c r="BI96" s="574" t="s">
        <v>323</v>
      </c>
      <c r="BJ96" s="225" t="s">
        <v>324</v>
      </c>
      <c r="BK96" s="230" t="s">
        <v>325</v>
      </c>
      <c r="BL96" s="230" t="s">
        <v>326</v>
      </c>
      <c r="BM96" s="230" t="s">
        <v>327</v>
      </c>
      <c r="BN96" s="230" t="s">
        <v>328</v>
      </c>
      <c r="BO96" s="230" t="s">
        <v>329</v>
      </c>
      <c r="BP96" s="230" t="s">
        <v>330</v>
      </c>
      <c r="BQ96" s="230" t="s">
        <v>331</v>
      </c>
      <c r="BR96" s="230" t="s">
        <v>332</v>
      </c>
      <c r="BS96" s="230" t="s">
        <v>333</v>
      </c>
      <c r="BT96" s="574" t="s">
        <v>334</v>
      </c>
      <c r="BU96" s="225" t="s">
        <v>335</v>
      </c>
      <c r="BV96" s="230" t="s">
        <v>336</v>
      </c>
      <c r="BW96" s="230" t="s">
        <v>337</v>
      </c>
      <c r="BX96" s="230" t="s">
        <v>338</v>
      </c>
      <c r="BY96" s="230" t="s">
        <v>339</v>
      </c>
      <c r="BZ96" s="230" t="s">
        <v>340</v>
      </c>
      <c r="CA96" s="230" t="s">
        <v>341</v>
      </c>
      <c r="CB96" s="230" t="s">
        <v>342</v>
      </c>
      <c r="CC96" s="230" t="s">
        <v>343</v>
      </c>
      <c r="CD96" s="230" t="s">
        <v>344</v>
      </c>
      <c r="CE96" s="230" t="s">
        <v>345</v>
      </c>
      <c r="CF96" s="230" t="s">
        <v>346</v>
      </c>
      <c r="CG96" s="230" t="s">
        <v>201</v>
      </c>
      <c r="CH96" s="230" t="s">
        <v>202</v>
      </c>
      <c r="CI96" s="230" t="s">
        <v>203</v>
      </c>
      <c r="CJ96" s="230" t="s">
        <v>204</v>
      </c>
      <c r="CK96" s="230" t="s">
        <v>205</v>
      </c>
      <c r="CL96" s="574" t="s">
        <v>206</v>
      </c>
      <c r="CM96" s="225" t="s">
        <v>347</v>
      </c>
      <c r="CN96" s="230" t="s">
        <v>348</v>
      </c>
      <c r="CO96" s="230" t="s">
        <v>349</v>
      </c>
      <c r="CP96" s="230" t="s">
        <v>350</v>
      </c>
      <c r="CQ96" s="230" t="s">
        <v>351</v>
      </c>
      <c r="CR96" s="230" t="s">
        <v>352</v>
      </c>
      <c r="CS96" s="230" t="s">
        <v>353</v>
      </c>
      <c r="CT96" s="230" t="s">
        <v>354</v>
      </c>
      <c r="CU96" s="230" t="s">
        <v>355</v>
      </c>
      <c r="CV96" s="230" t="s">
        <v>356</v>
      </c>
      <c r="CW96" s="230" t="s">
        <v>357</v>
      </c>
      <c r="CX96" s="230" t="s">
        <v>358</v>
      </c>
      <c r="CY96" s="230" t="s">
        <v>359</v>
      </c>
      <c r="CZ96" s="230" t="s">
        <v>360</v>
      </c>
      <c r="DA96" s="230" t="s">
        <v>361</v>
      </c>
      <c r="DB96" s="230" t="s">
        <v>362</v>
      </c>
      <c r="DC96" s="230" t="s">
        <v>363</v>
      </c>
      <c r="DD96" s="574" t="s">
        <v>364</v>
      </c>
      <c r="DE96" s="785" t="s">
        <v>366</v>
      </c>
      <c r="DF96" s="786"/>
      <c r="DG96" s="786"/>
      <c r="DH96" s="786"/>
      <c r="DI96" s="786"/>
      <c r="DJ96" s="786"/>
      <c r="DK96" s="786"/>
      <c r="DL96" s="786"/>
      <c r="DM96" s="786"/>
      <c r="DN96" s="786"/>
      <c r="DO96" s="786"/>
      <c r="DP96" s="786"/>
      <c r="DQ96" s="786"/>
      <c r="DR96" s="786"/>
      <c r="DS96" s="786"/>
      <c r="DT96" s="786"/>
      <c r="DU96" s="787"/>
    </row>
    <row r="97" spans="1:126" s="250" customFormat="1" ht="15" thickBot="1">
      <c r="A97" s="752" t="s">
        <v>286</v>
      </c>
      <c r="B97" s="753"/>
      <c r="C97" s="753"/>
      <c r="D97" s="753"/>
      <c r="E97" s="569"/>
      <c r="F97" s="306"/>
      <c r="G97" s="306"/>
      <c r="H97" s="306"/>
      <c r="I97" s="415"/>
      <c r="J97" s="415"/>
      <c r="K97" s="415"/>
      <c r="L97" s="415"/>
      <c r="M97" s="415"/>
      <c r="N97" s="415"/>
      <c r="O97" s="415"/>
      <c r="P97" s="415"/>
      <c r="Q97" s="415"/>
      <c r="R97" s="415"/>
      <c r="S97" s="415"/>
      <c r="T97" s="415"/>
      <c r="U97" s="306"/>
      <c r="V97" s="306"/>
      <c r="W97" s="306"/>
      <c r="X97" s="306"/>
      <c r="Y97" s="306"/>
      <c r="Z97" s="306"/>
      <c r="AA97" s="306"/>
      <c r="AB97" s="306"/>
      <c r="AC97" s="306"/>
      <c r="AD97" s="306"/>
      <c r="AE97" s="306"/>
      <c r="AF97" s="306"/>
      <c r="AG97" s="306"/>
      <c r="AH97" s="306"/>
      <c r="AI97" s="306"/>
      <c r="AJ97" s="306"/>
      <c r="AK97" s="306"/>
      <c r="AL97" s="306"/>
      <c r="AM97" s="306"/>
      <c r="AN97" s="306"/>
      <c r="AO97" s="306"/>
      <c r="AP97" s="306"/>
      <c r="AQ97" s="306"/>
      <c r="AR97" s="306"/>
      <c r="AS97" s="306"/>
      <c r="AT97" s="306"/>
      <c r="AU97" s="306"/>
      <c r="AV97" s="256">
        <v>0</v>
      </c>
      <c r="AW97" s="257" t="s">
        <v>261</v>
      </c>
      <c r="AX97" s="258" t="s">
        <v>262</v>
      </c>
      <c r="AY97" s="259" t="s">
        <v>262</v>
      </c>
      <c r="AZ97" s="257" t="s">
        <v>261</v>
      </c>
      <c r="BA97" s="258" t="s">
        <v>68</v>
      </c>
      <c r="BB97" s="259" t="s">
        <v>68</v>
      </c>
      <c r="BC97" s="257"/>
      <c r="BD97" s="258"/>
      <c r="BE97" s="258"/>
      <c r="BF97" s="259" t="s">
        <v>273</v>
      </c>
      <c r="BG97" s="576"/>
      <c r="BH97" s="577"/>
      <c r="BI97" s="578"/>
      <c r="BJ97" s="576"/>
      <c r="BK97" s="577"/>
      <c r="BL97" s="577"/>
      <c r="BM97" s="577"/>
      <c r="BN97" s="577"/>
      <c r="BO97" s="577"/>
      <c r="BP97" s="577"/>
      <c r="BQ97" s="577"/>
      <c r="BR97" s="577"/>
      <c r="BS97" s="577"/>
      <c r="BT97" s="578"/>
      <c r="BU97" s="260"/>
      <c r="BV97" s="261"/>
      <c r="BW97" s="261"/>
      <c r="BX97" s="261"/>
      <c r="BY97" s="261"/>
      <c r="BZ97" s="261"/>
      <c r="CA97" s="261"/>
      <c r="CB97" s="261"/>
      <c r="CC97" s="261"/>
      <c r="CD97" s="261"/>
      <c r="CE97" s="261"/>
      <c r="CF97" s="261"/>
      <c r="CG97" s="261"/>
      <c r="CH97" s="261"/>
      <c r="CI97" s="261"/>
      <c r="CJ97" s="261"/>
      <c r="CK97" s="261"/>
      <c r="CL97" s="262"/>
      <c r="CM97" s="260"/>
      <c r="CN97" s="261"/>
      <c r="CO97" s="261"/>
      <c r="CP97" s="261"/>
      <c r="CQ97" s="261"/>
      <c r="CR97" s="261"/>
      <c r="CS97" s="261"/>
      <c r="CT97" s="261"/>
      <c r="CU97" s="261"/>
      <c r="CV97" s="261"/>
      <c r="CW97" s="261"/>
      <c r="CX97" s="261"/>
      <c r="CY97" s="261"/>
      <c r="CZ97" s="261"/>
      <c r="DA97" s="261"/>
      <c r="DB97" s="261"/>
      <c r="DC97" s="261"/>
      <c r="DD97" s="262"/>
      <c r="DE97" s="579"/>
      <c r="DF97" s="580"/>
      <c r="DG97" s="580"/>
      <c r="DH97" s="580"/>
      <c r="DI97" s="580"/>
      <c r="DJ97" s="580"/>
      <c r="DK97" s="580"/>
      <c r="DL97" s="580"/>
      <c r="DM97" s="580"/>
      <c r="DN97" s="580"/>
      <c r="DO97" s="580"/>
      <c r="DP97" s="580"/>
      <c r="DQ97" s="580"/>
      <c r="DR97" s="580"/>
      <c r="DS97" s="580"/>
      <c r="DT97" s="580"/>
      <c r="DU97" s="581"/>
    </row>
    <row r="98" spans="1:126">
      <c r="A98" s="519">
        <v>400</v>
      </c>
      <c r="B98" s="306" t="s">
        <v>287</v>
      </c>
      <c r="C98" s="568"/>
      <c r="D98" s="568"/>
      <c r="E98" s="569"/>
      <c r="F98" s="306"/>
      <c r="G98" s="306"/>
      <c r="H98" s="306"/>
      <c r="I98" s="415"/>
      <c r="J98" s="415"/>
      <c r="K98" s="415"/>
      <c r="L98" s="415"/>
      <c r="M98" s="415"/>
      <c r="N98" s="415"/>
      <c r="O98" s="415"/>
      <c r="P98" s="415"/>
      <c r="Q98" s="415"/>
      <c r="R98" s="415"/>
      <c r="S98" s="415"/>
      <c r="T98" s="415"/>
      <c r="U98" s="306"/>
      <c r="V98" s="306"/>
      <c r="W98" s="306"/>
      <c r="X98" s="306"/>
      <c r="Y98" s="306"/>
      <c r="Z98" s="306"/>
      <c r="AA98" s="306"/>
      <c r="AB98" s="306"/>
      <c r="AC98" s="306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292"/>
      <c r="AW98" s="284"/>
      <c r="AX98" s="272"/>
      <c r="AY98" s="292"/>
      <c r="AZ98" s="498"/>
      <c r="BA98" s="272"/>
      <c r="BB98" s="292"/>
      <c r="BC98" s="399"/>
      <c r="BD98" s="290"/>
      <c r="BE98" s="290"/>
      <c r="BF98" s="586"/>
      <c r="BG98" s="587" t="s">
        <v>320</v>
      </c>
      <c r="BH98" s="448" t="str">
        <f>E108</f>
        <v>400-1200R-F</v>
      </c>
      <c r="BI98" s="462">
        <v>100</v>
      </c>
      <c r="BJ98" s="293">
        <f t="shared" ref="BJ98:BJ102" si="969">BU98</f>
        <v>34.578919999999997</v>
      </c>
      <c r="BK98" s="294">
        <f t="shared" ref="BK98:BK102" si="970">CA98</f>
        <v>0.25501099999999999</v>
      </c>
      <c r="BL98" s="295">
        <f t="shared" ref="BL98:BL102" si="971">0.8*BO98</f>
        <v>976</v>
      </c>
      <c r="BM98" s="294">
        <f>BU98+BV98*BL98+BW98*BL98^2+BX98*BL98^3+BY98*BL98^4+BZ98*BL98^5</f>
        <v>30.35295118226157</v>
      </c>
      <c r="BN98" s="294">
        <f>CA98+CB98*BL98+CC98*BL98^2+CD98*BL98^3+CE98*BL98^4+CF98*BL98^5</f>
        <v>0.36531177663485687</v>
      </c>
      <c r="BO98" s="295">
        <v>1220</v>
      </c>
      <c r="BP98" s="294">
        <f t="shared" ref="BP98:BP102" si="972">BU98+BV98*BO98+BW98*BO98^2+BX98*BO98^3+BY98*BO98^4+BZ98*BO98^5</f>
        <v>26.668570361028923</v>
      </c>
      <c r="BQ98" s="294">
        <f t="shared" ref="BQ98:BQ102" si="973">CA98+CB98*BO98+CC98*BO98^2+CD98*BO98^3+CE98*BO98^4+CF98*BO98^5</f>
        <v>0.37628948657295208</v>
      </c>
      <c r="BR98" s="295">
        <f t="shared" ref="BR98:BR102" si="974">1.2*BO98</f>
        <v>1464</v>
      </c>
      <c r="BS98" s="294">
        <f t="shared" ref="BS98:BS102" si="975">BU98+BV98*BR98+BW98*BR98^2+BX98*BR98^3+BY98*BR98^4+BZ98*BR98^5</f>
        <v>20.238909656062678</v>
      </c>
      <c r="BT98" s="588">
        <f t="shared" ref="BT98:BT102" si="976">CA98+CB98*BR98+CC98*BR98^2+CD98*BR98^3+CE98*BR98^4+CF98*BR98^5</f>
        <v>0.37695561703340907</v>
      </c>
      <c r="BU98" s="401">
        <v>34.578919999999997</v>
      </c>
      <c r="BV98" s="298">
        <v>2.748061E-3</v>
      </c>
      <c r="BW98" s="298">
        <v>-2.0896069999999999E-5</v>
      </c>
      <c r="BX98" s="298">
        <v>3.1696020000000001E-8</v>
      </c>
      <c r="BY98" s="298">
        <v>-2.2659780000000001E-11</v>
      </c>
      <c r="BZ98" s="298">
        <v>4.6185400000000003E-15</v>
      </c>
      <c r="CA98" s="298">
        <v>0.25501099999999999</v>
      </c>
      <c r="CB98" s="298">
        <v>3.5073200000000002E-5</v>
      </c>
      <c r="CC98" s="298">
        <v>2.8384999999999999E-7</v>
      </c>
      <c r="CD98" s="298">
        <v>-3.0247599999999999E-10</v>
      </c>
      <c r="CE98" s="298">
        <v>1.08211E-13</v>
      </c>
      <c r="CF98" s="298">
        <v>-1.2752500000000001E-17</v>
      </c>
      <c r="CG98" s="295">
        <v>0</v>
      </c>
      <c r="CH98" s="295">
        <v>0</v>
      </c>
      <c r="CI98" s="295">
        <v>0</v>
      </c>
      <c r="CJ98" s="295">
        <v>0</v>
      </c>
      <c r="CK98" s="295">
        <v>0</v>
      </c>
      <c r="CL98" s="299">
        <v>0</v>
      </c>
      <c r="CM98" s="300">
        <v>1800</v>
      </c>
      <c r="CN98" s="295">
        <v>35</v>
      </c>
      <c r="CO98" s="295">
        <v>35</v>
      </c>
      <c r="CP98" s="295">
        <v>0.45</v>
      </c>
      <c r="CQ98" s="295">
        <v>65</v>
      </c>
      <c r="CR98" s="295">
        <v>200</v>
      </c>
      <c r="CS98" s="295">
        <v>5</v>
      </c>
      <c r="CT98" s="295">
        <v>5</v>
      </c>
      <c r="CU98" s="295">
        <v>0.05</v>
      </c>
      <c r="CV98" s="295">
        <v>5</v>
      </c>
      <c r="CW98" s="295">
        <v>1</v>
      </c>
      <c r="CX98" s="295">
        <v>1</v>
      </c>
      <c r="CY98" s="295">
        <v>1</v>
      </c>
      <c r="CZ98" s="295">
        <v>1</v>
      </c>
      <c r="DA98" s="295">
        <v>976</v>
      </c>
      <c r="DB98" s="295">
        <v>4</v>
      </c>
      <c r="DC98" s="295">
        <v>1464</v>
      </c>
      <c r="DD98" s="299">
        <v>4</v>
      </c>
      <c r="DE98" s="300">
        <v>11850</v>
      </c>
      <c r="DF98" s="295">
        <v>1750</v>
      </c>
      <c r="DG98" s="295">
        <v>1650</v>
      </c>
      <c r="DH98" s="295">
        <v>1550</v>
      </c>
      <c r="DI98" s="295">
        <v>1464</v>
      </c>
      <c r="DJ98" s="295">
        <v>1403</v>
      </c>
      <c r="DK98" s="295">
        <v>1342</v>
      </c>
      <c r="DL98" s="295">
        <v>1281</v>
      </c>
      <c r="DM98" s="295">
        <v>1220</v>
      </c>
      <c r="DN98" s="295">
        <v>1159</v>
      </c>
      <c r="DO98" s="295">
        <v>1098</v>
      </c>
      <c r="DP98" s="295">
        <v>1037</v>
      </c>
      <c r="DQ98" s="295">
        <v>976</v>
      </c>
      <c r="DR98" s="295">
        <v>900</v>
      </c>
      <c r="DS98" s="295">
        <v>700</v>
      </c>
      <c r="DT98" s="295">
        <v>500</v>
      </c>
      <c r="DU98" s="402">
        <v>250</v>
      </c>
      <c r="DV98" s="589">
        <v>0</v>
      </c>
    </row>
    <row r="99" spans="1:126">
      <c r="A99" s="519">
        <v>400</v>
      </c>
      <c r="B99" s="306" t="s">
        <v>288</v>
      </c>
      <c r="C99" s="568"/>
      <c r="D99" s="568"/>
      <c r="E99" s="569"/>
      <c r="F99" s="306"/>
      <c r="G99" s="306"/>
      <c r="H99" s="306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306"/>
      <c r="V99" s="306"/>
      <c r="W99" s="306"/>
      <c r="X99" s="306"/>
      <c r="Y99" s="306"/>
      <c r="Z99" s="306"/>
      <c r="AA99" s="306"/>
      <c r="AB99" s="306"/>
      <c r="AC99" s="306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26"/>
      <c r="AW99" s="318"/>
      <c r="AX99" s="306"/>
      <c r="AY99" s="326"/>
      <c r="AZ99" s="511"/>
      <c r="BA99" s="306"/>
      <c r="BB99" s="326"/>
      <c r="BC99" s="410"/>
      <c r="BD99" s="324"/>
      <c r="BE99" s="324"/>
      <c r="BF99" s="594"/>
      <c r="BG99" s="305" t="s">
        <v>320</v>
      </c>
      <c r="BH99" s="306" t="str">
        <f>E109</f>
        <v>400-900R-F</v>
      </c>
      <c r="BI99" s="326">
        <v>100</v>
      </c>
      <c r="BJ99" s="327">
        <f t="shared" si="969"/>
        <v>36.0124</v>
      </c>
      <c r="BK99" s="328">
        <f t="shared" si="970"/>
        <v>0.23200000000000001</v>
      </c>
      <c r="BL99" s="329">
        <f t="shared" si="971"/>
        <v>800</v>
      </c>
      <c r="BM99" s="328">
        <f t="shared" ref="BM99:BM102" si="977">BU99+BV99*BL99+BW99*BL99^2+BX99*BL99^3+BY99*BL99^4+BZ99*BL99^5</f>
        <v>31.197472177919995</v>
      </c>
      <c r="BN99" s="328">
        <f t="shared" ref="BN99:BN102" si="978">CA99+CB99*BL99+CC99*BL99^2+CD99*BL99^3+CE99*BL99^4+CF99*BL99^5</f>
        <v>0.32325671552000002</v>
      </c>
      <c r="BO99" s="329">
        <v>1000</v>
      </c>
      <c r="BP99" s="328">
        <f t="shared" si="972"/>
        <v>27.291039999999999</v>
      </c>
      <c r="BQ99" s="328">
        <f t="shared" si="973"/>
        <v>0.33285600000000015</v>
      </c>
      <c r="BR99" s="329">
        <f t="shared" si="974"/>
        <v>1200</v>
      </c>
      <c r="BS99" s="328">
        <f t="shared" si="975"/>
        <v>21.207841598080009</v>
      </c>
      <c r="BT99" s="595">
        <f t="shared" si="976"/>
        <v>0.33301743807999989</v>
      </c>
      <c r="BU99" s="411">
        <v>36.0124</v>
      </c>
      <c r="BV99" s="332">
        <v>1.858831E-3</v>
      </c>
      <c r="BW99" s="332">
        <v>-1.9727070000000001E-5</v>
      </c>
      <c r="BX99" s="332">
        <v>3.1537949999999998E-8</v>
      </c>
      <c r="BY99" s="332">
        <v>-3.0358789999999999E-11</v>
      </c>
      <c r="BZ99" s="332">
        <v>7.9677190000000002E-15</v>
      </c>
      <c r="CA99" s="332">
        <v>0.23200000000000001</v>
      </c>
      <c r="CB99" s="332">
        <v>2.9278099999999999E-4</v>
      </c>
      <c r="CC99" s="332">
        <v>-6.1053400000000001E-7</v>
      </c>
      <c r="CD99" s="332">
        <v>8.5155200000000004E-10</v>
      </c>
      <c r="CE99" s="332">
        <v>-5.6584700000000004E-13</v>
      </c>
      <c r="CF99" s="332">
        <v>1.3290399999999999E-16</v>
      </c>
      <c r="CG99" s="329">
        <v>0</v>
      </c>
      <c r="CH99" s="329">
        <v>0</v>
      </c>
      <c r="CI99" s="329">
        <v>0</v>
      </c>
      <c r="CJ99" s="329">
        <v>0</v>
      </c>
      <c r="CK99" s="329">
        <v>0</v>
      </c>
      <c r="CL99" s="333">
        <v>0</v>
      </c>
      <c r="CM99" s="334">
        <v>1600</v>
      </c>
      <c r="CN99" s="329">
        <v>35</v>
      </c>
      <c r="CO99" s="329">
        <v>35</v>
      </c>
      <c r="CP99" s="329">
        <v>0.4</v>
      </c>
      <c r="CQ99" s="329">
        <v>60</v>
      </c>
      <c r="CR99" s="329">
        <v>100</v>
      </c>
      <c r="CS99" s="329">
        <v>5</v>
      </c>
      <c r="CT99" s="329">
        <v>5</v>
      </c>
      <c r="CU99" s="329">
        <v>0.05</v>
      </c>
      <c r="CV99" s="329">
        <v>5</v>
      </c>
      <c r="CW99" s="329">
        <v>1</v>
      </c>
      <c r="CX99" s="329">
        <v>1</v>
      </c>
      <c r="CY99" s="329">
        <v>1</v>
      </c>
      <c r="CZ99" s="329">
        <v>1</v>
      </c>
      <c r="DA99" s="329">
        <v>800</v>
      </c>
      <c r="DB99" s="329">
        <v>5</v>
      </c>
      <c r="DC99" s="329">
        <v>1200</v>
      </c>
      <c r="DD99" s="333">
        <v>5</v>
      </c>
      <c r="DE99" s="334">
        <v>1600</v>
      </c>
      <c r="DF99" s="329">
        <v>1400</v>
      </c>
      <c r="DG99" s="329">
        <v>1200</v>
      </c>
      <c r="DH99" s="329">
        <v>1100</v>
      </c>
      <c r="DI99" s="329">
        <v>1000</v>
      </c>
      <c r="DJ99" s="329">
        <v>900</v>
      </c>
      <c r="DK99" s="329">
        <v>800</v>
      </c>
      <c r="DL99" s="329">
        <v>600</v>
      </c>
      <c r="DM99" s="329">
        <v>400</v>
      </c>
      <c r="DN99" s="329">
        <v>200</v>
      </c>
      <c r="DO99" s="329">
        <v>0</v>
      </c>
      <c r="DP99" s="306"/>
      <c r="DQ99" s="306"/>
      <c r="DR99" s="306"/>
      <c r="DS99" s="306"/>
      <c r="DT99" s="306"/>
      <c r="DU99" s="322"/>
    </row>
    <row r="100" spans="1:126">
      <c r="A100" s="519">
        <v>400</v>
      </c>
      <c r="B100" s="306" t="s">
        <v>281</v>
      </c>
      <c r="C100" s="568"/>
      <c r="D100" s="568"/>
      <c r="E100" s="569"/>
      <c r="F100" s="306"/>
      <c r="G100" s="306"/>
      <c r="H100" s="306"/>
      <c r="I100" s="415"/>
      <c r="J100" s="415"/>
      <c r="K100" s="415"/>
      <c r="L100" s="415"/>
      <c r="M100" s="415"/>
      <c r="N100" s="415"/>
      <c r="O100" s="415"/>
      <c r="P100" s="415"/>
      <c r="Q100" s="415"/>
      <c r="R100" s="415"/>
      <c r="S100" s="415"/>
      <c r="T100" s="415"/>
      <c r="U100" s="306"/>
      <c r="V100" s="306"/>
      <c r="W100" s="306"/>
      <c r="X100" s="306"/>
      <c r="Y100" s="306"/>
      <c r="Z100" s="306"/>
      <c r="AA100" s="306"/>
      <c r="AB100" s="306"/>
      <c r="AC100" s="306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26"/>
      <c r="AW100" s="318"/>
      <c r="AX100" s="306"/>
      <c r="AY100" s="326"/>
      <c r="AZ100" s="511"/>
      <c r="BA100" s="306"/>
      <c r="BB100" s="326"/>
      <c r="BC100" s="410"/>
      <c r="BD100" s="324"/>
      <c r="BE100" s="324"/>
      <c r="BF100" s="594"/>
      <c r="BG100" s="305" t="s">
        <v>320</v>
      </c>
      <c r="BH100" s="306" t="str">
        <f>E110</f>
        <v>538-4000R-F</v>
      </c>
      <c r="BI100" s="326">
        <v>100</v>
      </c>
      <c r="BJ100" s="327">
        <f t="shared" si="969"/>
        <v>53.477849999999997</v>
      </c>
      <c r="BK100" s="328">
        <f t="shared" si="970"/>
        <v>1.1872659999999999</v>
      </c>
      <c r="BL100" s="329">
        <f t="shared" si="971"/>
        <v>3200</v>
      </c>
      <c r="BM100" s="328">
        <f t="shared" si="977"/>
        <v>39.416868544046075</v>
      </c>
      <c r="BN100" s="328">
        <f t="shared" si="978"/>
        <v>1.5063441891968001</v>
      </c>
      <c r="BO100" s="329">
        <v>4000</v>
      </c>
      <c r="BP100" s="328">
        <f t="shared" si="972"/>
        <v>33.947215215999996</v>
      </c>
      <c r="BQ100" s="328">
        <f t="shared" si="973"/>
        <v>1.6469359020000001</v>
      </c>
      <c r="BR100" s="329">
        <f t="shared" si="974"/>
        <v>4800</v>
      </c>
      <c r="BS100" s="328">
        <f t="shared" si="975"/>
        <v>26.099685622993924</v>
      </c>
      <c r="BT100" s="595">
        <f t="shared" si="976"/>
        <v>1.8781497863488004</v>
      </c>
      <c r="BU100" s="411">
        <v>53.477849999999997</v>
      </c>
      <c r="BV100" s="332">
        <v>-5.0249930000000002E-3</v>
      </c>
      <c r="BW100" s="332">
        <v>4.6372160000000001E-7</v>
      </c>
      <c r="BX100" s="332">
        <v>5.8655310000000001E-11</v>
      </c>
      <c r="BY100" s="332">
        <v>-5.6112429999999998E-14</v>
      </c>
      <c r="BZ100" s="332">
        <v>3.6724940000000001E-18</v>
      </c>
      <c r="CA100" s="332">
        <v>1.1872659999999999</v>
      </c>
      <c r="CB100" s="332">
        <v>5.1792349999999996E-7</v>
      </c>
      <c r="CC100" s="332">
        <v>7.7358360000000006E-8</v>
      </c>
      <c r="CD100" s="332">
        <v>-2.3679389999999999E-11</v>
      </c>
      <c r="CE100" s="332">
        <v>2.872443E-15</v>
      </c>
      <c r="CF100" s="332">
        <f t="shared" ref="CF100:CF102" si="979">T110</f>
        <v>0</v>
      </c>
      <c r="CG100" s="329">
        <v>0</v>
      </c>
      <c r="CH100" s="329">
        <v>0</v>
      </c>
      <c r="CI100" s="329">
        <v>0</v>
      </c>
      <c r="CJ100" s="329">
        <v>0</v>
      </c>
      <c r="CK100" s="329">
        <v>0</v>
      </c>
      <c r="CL100" s="333">
        <v>0</v>
      </c>
      <c r="DC100" s="306"/>
      <c r="DD100" s="326"/>
      <c r="DE100" s="334">
        <v>6400</v>
      </c>
      <c r="DF100" s="329">
        <v>5400</v>
      </c>
      <c r="DG100" s="329">
        <v>4800</v>
      </c>
      <c r="DH100" s="329">
        <v>4600</v>
      </c>
      <c r="DI100" s="329">
        <v>4400</v>
      </c>
      <c r="DJ100" s="329">
        <v>4200</v>
      </c>
      <c r="DK100" s="329">
        <v>4000</v>
      </c>
      <c r="DL100" s="329">
        <v>3800</v>
      </c>
      <c r="DM100" s="329">
        <v>3600</v>
      </c>
      <c r="DN100" s="329">
        <v>3400</v>
      </c>
      <c r="DO100" s="329">
        <v>3200</v>
      </c>
      <c r="DP100" s="329">
        <v>3000</v>
      </c>
      <c r="DQ100" s="329">
        <v>2250</v>
      </c>
      <c r="DR100" s="329">
        <v>1500</v>
      </c>
      <c r="DS100" s="329">
        <v>750</v>
      </c>
      <c r="DT100" s="329">
        <v>0</v>
      </c>
      <c r="DU100" s="322"/>
    </row>
    <row r="101" spans="1:126">
      <c r="A101" s="519">
        <v>513</v>
      </c>
      <c r="B101" s="306" t="s">
        <v>289</v>
      </c>
      <c r="C101" s="568"/>
      <c r="D101" s="568"/>
      <c r="E101" s="569"/>
      <c r="F101" s="306"/>
      <c r="G101" s="306"/>
      <c r="H101" s="306"/>
      <c r="I101" s="415"/>
      <c r="J101" s="415"/>
      <c r="K101" s="415"/>
      <c r="L101" s="415"/>
      <c r="M101" s="415"/>
      <c r="N101" s="415"/>
      <c r="O101" s="415"/>
      <c r="P101" s="415"/>
      <c r="Q101" s="415"/>
      <c r="R101" s="415"/>
      <c r="S101" s="415"/>
      <c r="T101" s="415"/>
      <c r="U101" s="306"/>
      <c r="V101" s="306"/>
      <c r="W101" s="306"/>
      <c r="X101" s="306"/>
      <c r="Y101" s="306"/>
      <c r="Z101" s="306"/>
      <c r="AA101" s="306"/>
      <c r="AB101" s="306"/>
      <c r="AC101" s="306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26"/>
      <c r="AW101" s="318"/>
      <c r="AX101" s="306"/>
      <c r="AY101" s="326"/>
      <c r="AZ101" s="511"/>
      <c r="BA101" s="306"/>
      <c r="BB101" s="326"/>
      <c r="BC101" s="410"/>
      <c r="BD101" s="324"/>
      <c r="BE101" s="324"/>
      <c r="BF101" s="594"/>
      <c r="BG101" s="305" t="s">
        <v>320</v>
      </c>
      <c r="BH101" s="306" t="str">
        <f>E111</f>
        <v>538-5500R-F</v>
      </c>
      <c r="BI101" s="326">
        <v>100</v>
      </c>
      <c r="BJ101" s="327">
        <f t="shared" si="969"/>
        <v>61.933610000000002</v>
      </c>
      <c r="BK101" s="328">
        <f t="shared" si="970"/>
        <v>1.6020000000000001</v>
      </c>
      <c r="BL101" s="329">
        <f t="shared" si="971"/>
        <v>4640</v>
      </c>
      <c r="BM101" s="328">
        <f t="shared" si="977"/>
        <v>51.157298376179767</v>
      </c>
      <c r="BN101" s="328">
        <f t="shared" si="978"/>
        <v>2.5740464989297713</v>
      </c>
      <c r="BO101" s="329">
        <f t="shared" ref="BO101" si="980">G111</f>
        <v>5800</v>
      </c>
      <c r="BP101" s="328">
        <f t="shared" si="972"/>
        <v>45.993460185472017</v>
      </c>
      <c r="BQ101" s="328">
        <f t="shared" si="973"/>
        <v>2.737059408709952</v>
      </c>
      <c r="BR101" s="329">
        <f t="shared" si="974"/>
        <v>6960</v>
      </c>
      <c r="BS101" s="328">
        <f t="shared" si="975"/>
        <v>36.008445400811524</v>
      </c>
      <c r="BT101" s="595">
        <f t="shared" si="976"/>
        <v>2.8151309457033857</v>
      </c>
      <c r="BU101" s="411">
        <f t="shared" ref="BU101:BU102" si="981">I111</f>
        <v>61.933610000000002</v>
      </c>
      <c r="BV101" s="332">
        <f t="shared" ref="BV101:BV102" si="982">J111</f>
        <v>2.9199999999999999E-3</v>
      </c>
      <c r="BW101" s="332">
        <f t="shared" ref="BW101:BW102" si="983">K111</f>
        <v>-4.5899199999999996E-6</v>
      </c>
      <c r="BX101" s="332">
        <f t="shared" ref="BX101:BX102" si="984">L111</f>
        <v>1.45977E-9</v>
      </c>
      <c r="BY101" s="332">
        <f t="shared" ref="BY101:BY102" si="985">M111</f>
        <v>-1.92291E-13</v>
      </c>
      <c r="BZ101" s="332">
        <f t="shared" ref="BZ101:BZ102" si="986">N111</f>
        <v>8.2753999999999999E-18</v>
      </c>
      <c r="CA101" s="332">
        <f t="shared" ref="CA101:CA102" si="987">O111</f>
        <v>1.6020000000000001</v>
      </c>
      <c r="CB101" s="332">
        <f t="shared" ref="CB101:CB102" si="988">P111</f>
        <v>4.5583400000000001E-5</v>
      </c>
      <c r="CC101" s="332">
        <f t="shared" ref="CC101:CC102" si="989">Q111</f>
        <v>1.06038E-7</v>
      </c>
      <c r="CD101" s="332">
        <f t="shared" ref="CD101:CD102" si="990">R111</f>
        <v>-2.2699600000000002E-11</v>
      </c>
      <c r="CE101" s="332">
        <f t="shared" ref="CE101:CE102" si="991">S111</f>
        <v>1.91469E-15</v>
      </c>
      <c r="CF101" s="332">
        <f t="shared" si="979"/>
        <v>-6.6158600000000001E-20</v>
      </c>
      <c r="CG101" s="329">
        <v>0</v>
      </c>
      <c r="CH101" s="329">
        <v>0</v>
      </c>
      <c r="CI101" s="329">
        <v>0</v>
      </c>
      <c r="CJ101" s="329">
        <v>0</v>
      </c>
      <c r="CK101" s="329">
        <v>0</v>
      </c>
      <c r="CL101" s="333">
        <v>0</v>
      </c>
      <c r="CM101" s="334">
        <v>9000</v>
      </c>
      <c r="CN101" s="329">
        <v>65</v>
      </c>
      <c r="CO101" s="329">
        <v>60</v>
      </c>
      <c r="CP101" s="329">
        <v>3.5</v>
      </c>
      <c r="CQ101" s="329">
        <v>75</v>
      </c>
      <c r="CR101" s="329">
        <v>500</v>
      </c>
      <c r="CS101" s="329">
        <v>5</v>
      </c>
      <c r="CT101" s="329">
        <v>10</v>
      </c>
      <c r="CU101" s="329">
        <v>0.5</v>
      </c>
      <c r="CV101" s="329">
        <v>5</v>
      </c>
      <c r="CW101" s="329">
        <v>1</v>
      </c>
      <c r="CX101" s="329">
        <v>1.05</v>
      </c>
      <c r="CY101" s="329">
        <v>1</v>
      </c>
      <c r="CZ101" s="329">
        <v>1</v>
      </c>
      <c r="DA101" s="329">
        <v>4640</v>
      </c>
      <c r="DB101" s="329">
        <v>4</v>
      </c>
      <c r="DC101" s="329">
        <v>6960</v>
      </c>
      <c r="DD101" s="333">
        <v>4</v>
      </c>
      <c r="DE101" s="334">
        <v>9200</v>
      </c>
      <c r="DF101" s="329">
        <v>8500</v>
      </c>
      <c r="DG101" s="329">
        <v>8000</v>
      </c>
      <c r="DH101" s="329">
        <v>7500</v>
      </c>
      <c r="DI101" s="329">
        <v>6960</v>
      </c>
      <c r="DJ101" s="329">
        <v>6570</v>
      </c>
      <c r="DK101" s="329">
        <v>6190</v>
      </c>
      <c r="DL101" s="329">
        <v>5800</v>
      </c>
      <c r="DM101" s="329">
        <v>5410</v>
      </c>
      <c r="DN101" s="329">
        <v>5030</v>
      </c>
      <c r="DO101" s="329">
        <v>4640</v>
      </c>
      <c r="DP101" s="329">
        <v>4000</v>
      </c>
      <c r="DQ101" s="329">
        <v>3000</v>
      </c>
      <c r="DR101" s="329">
        <v>2000</v>
      </c>
      <c r="DS101" s="329">
        <v>0</v>
      </c>
      <c r="DT101" s="306"/>
      <c r="DU101" s="322"/>
    </row>
    <row r="102" spans="1:126" ht="15" thickBot="1">
      <c r="A102" s="519">
        <v>513</v>
      </c>
      <c r="B102" s="306" t="s">
        <v>284</v>
      </c>
      <c r="C102" s="568"/>
      <c r="D102" s="568"/>
      <c r="E102" s="569"/>
      <c r="F102" s="306"/>
      <c r="G102" s="306"/>
      <c r="H102" s="306"/>
      <c r="I102" s="415"/>
      <c r="J102" s="415"/>
      <c r="K102" s="415"/>
      <c r="L102" s="415"/>
      <c r="M102" s="415"/>
      <c r="N102" s="415"/>
      <c r="O102" s="415"/>
      <c r="P102" s="415"/>
      <c r="Q102" s="415"/>
      <c r="R102" s="415"/>
      <c r="S102" s="415"/>
      <c r="T102" s="415"/>
      <c r="U102" s="306"/>
      <c r="V102" s="306"/>
      <c r="W102" s="306"/>
      <c r="X102" s="306"/>
      <c r="Y102" s="306"/>
      <c r="Z102" s="306"/>
      <c r="AA102" s="306"/>
      <c r="AB102" s="306"/>
      <c r="AC102" s="306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418"/>
      <c r="AW102" s="369"/>
      <c r="AX102" s="359"/>
      <c r="AY102" s="418"/>
      <c r="AZ102" s="533"/>
      <c r="BA102" s="359"/>
      <c r="BB102" s="418"/>
      <c r="BC102" s="428"/>
      <c r="BD102" s="375"/>
      <c r="BE102" s="375"/>
      <c r="BF102" s="601"/>
      <c r="BG102" s="358" t="s">
        <v>320</v>
      </c>
      <c r="BH102" s="359">
        <f t="shared" ref="BH102" si="992">E112</f>
        <v>0</v>
      </c>
      <c r="BI102" s="418">
        <v>100</v>
      </c>
      <c r="BJ102" s="553">
        <f t="shared" si="969"/>
        <v>0</v>
      </c>
      <c r="BK102" s="554">
        <f t="shared" si="970"/>
        <v>0</v>
      </c>
      <c r="BL102" s="359">
        <f t="shared" si="971"/>
        <v>0</v>
      </c>
      <c r="BM102" s="554">
        <f t="shared" si="977"/>
        <v>0</v>
      </c>
      <c r="BN102" s="554">
        <f t="shared" si="978"/>
        <v>0</v>
      </c>
      <c r="BO102" s="359">
        <f t="shared" ref="BO102" si="993">G112</f>
        <v>0</v>
      </c>
      <c r="BP102" s="554">
        <f t="shared" si="972"/>
        <v>0</v>
      </c>
      <c r="BQ102" s="554">
        <f t="shared" si="973"/>
        <v>0</v>
      </c>
      <c r="BR102" s="359">
        <f t="shared" si="974"/>
        <v>0</v>
      </c>
      <c r="BS102" s="554">
        <f t="shared" si="975"/>
        <v>0</v>
      </c>
      <c r="BT102" s="602">
        <f t="shared" si="976"/>
        <v>0</v>
      </c>
      <c r="BU102" s="556">
        <f t="shared" si="981"/>
        <v>0</v>
      </c>
      <c r="BV102" s="557">
        <f t="shared" si="982"/>
        <v>0</v>
      </c>
      <c r="BW102" s="557">
        <f t="shared" si="983"/>
        <v>0</v>
      </c>
      <c r="BX102" s="557">
        <f t="shared" si="984"/>
        <v>0</v>
      </c>
      <c r="BY102" s="557">
        <f t="shared" si="985"/>
        <v>0</v>
      </c>
      <c r="BZ102" s="557">
        <f t="shared" si="986"/>
        <v>0</v>
      </c>
      <c r="CA102" s="557">
        <f t="shared" si="987"/>
        <v>0</v>
      </c>
      <c r="CB102" s="557">
        <f t="shared" si="988"/>
        <v>0</v>
      </c>
      <c r="CC102" s="557">
        <f t="shared" si="989"/>
        <v>0</v>
      </c>
      <c r="CD102" s="557">
        <f t="shared" si="990"/>
        <v>0</v>
      </c>
      <c r="CE102" s="557">
        <f t="shared" si="991"/>
        <v>0</v>
      </c>
      <c r="CF102" s="557">
        <f t="shared" si="979"/>
        <v>0</v>
      </c>
      <c r="CG102" s="359">
        <v>0</v>
      </c>
      <c r="CH102" s="359">
        <v>0</v>
      </c>
      <c r="CI102" s="359">
        <v>0</v>
      </c>
      <c r="CJ102" s="359">
        <v>0</v>
      </c>
      <c r="CK102" s="359">
        <v>0</v>
      </c>
      <c r="CL102" s="418">
        <v>0</v>
      </c>
      <c r="CM102" s="358"/>
      <c r="CN102" s="359"/>
      <c r="CO102" s="359"/>
      <c r="CP102" s="359"/>
      <c r="CQ102" s="359"/>
      <c r="CR102" s="359"/>
      <c r="CS102" s="359"/>
      <c r="CT102" s="359"/>
      <c r="CU102" s="359"/>
      <c r="CV102" s="359"/>
      <c r="CW102" s="359"/>
      <c r="CX102" s="359"/>
      <c r="CY102" s="359"/>
      <c r="CZ102" s="359"/>
      <c r="DA102" s="359"/>
      <c r="DB102" s="359"/>
      <c r="DC102" s="359"/>
      <c r="DD102" s="418"/>
      <c r="DE102" s="358"/>
      <c r="DF102" s="359"/>
      <c r="DG102" s="359"/>
      <c r="DH102" s="359"/>
      <c r="DI102" s="359"/>
      <c r="DJ102" s="359"/>
      <c r="DK102" s="359"/>
      <c r="DL102" s="359"/>
      <c r="DM102" s="359"/>
      <c r="DN102" s="359"/>
      <c r="DO102" s="359"/>
      <c r="DP102" s="359"/>
      <c r="DQ102" s="359"/>
      <c r="DR102" s="359"/>
      <c r="DS102" s="359"/>
      <c r="DT102" s="359"/>
      <c r="DU102" s="373"/>
    </row>
    <row r="103" spans="1:126" ht="15" thickBot="1">
      <c r="A103" s="570"/>
      <c r="B103" s="560"/>
      <c r="C103" s="571"/>
      <c r="D103" s="571"/>
      <c r="E103" s="559"/>
      <c r="F103" s="560"/>
      <c r="G103" s="560"/>
      <c r="H103" s="560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0"/>
      <c r="V103" s="560"/>
      <c r="W103" s="560"/>
      <c r="X103" s="560"/>
      <c r="Y103" s="560"/>
      <c r="Z103" s="560"/>
      <c r="AA103" s="560"/>
      <c r="AB103" s="560"/>
      <c r="AC103" s="560"/>
      <c r="AD103" s="560"/>
      <c r="AE103" s="560"/>
      <c r="AF103" s="560"/>
      <c r="AG103" s="560"/>
      <c r="AH103" s="560"/>
      <c r="AI103" s="560"/>
      <c r="AJ103" s="560"/>
      <c r="AK103" s="560"/>
      <c r="AL103" s="560"/>
      <c r="AM103" s="560"/>
      <c r="AN103" s="560"/>
      <c r="AO103" s="560"/>
      <c r="AP103" s="560"/>
      <c r="AQ103" s="560"/>
      <c r="AR103" s="560"/>
      <c r="AS103" s="560"/>
      <c r="AT103" s="560"/>
      <c r="AU103" s="560"/>
      <c r="AV103" s="560"/>
      <c r="AW103" s="562"/>
      <c r="AX103" s="560"/>
      <c r="AY103" s="560"/>
      <c r="AZ103" s="563"/>
      <c r="BA103" s="560"/>
      <c r="BB103" s="560"/>
      <c r="BC103" s="564"/>
      <c r="BD103" s="564"/>
      <c r="BE103" s="564"/>
      <c r="BF103" s="562"/>
    </row>
    <row r="104" spans="1:126" ht="15" thickBot="1">
      <c r="A104" s="657" t="s">
        <v>368</v>
      </c>
      <c r="B104" s="658"/>
      <c r="C104" s="658"/>
      <c r="D104" s="658"/>
      <c r="E104" s="658"/>
      <c r="F104" s="658"/>
      <c r="G104" s="658"/>
      <c r="H104" s="658"/>
      <c r="I104" s="658"/>
      <c r="J104" s="658"/>
      <c r="K104" s="658"/>
      <c r="L104" s="658"/>
      <c r="M104" s="658"/>
      <c r="N104" s="658"/>
      <c r="O104" s="658"/>
      <c r="P104" s="658"/>
      <c r="Q104" s="658"/>
      <c r="R104" s="658"/>
      <c r="S104" s="658"/>
      <c r="T104" s="658"/>
      <c r="U104" s="658"/>
      <c r="V104" s="658"/>
      <c r="W104" s="658"/>
      <c r="X104" s="658"/>
      <c r="Y104" s="658"/>
      <c r="Z104" s="658"/>
      <c r="AA104" s="658"/>
      <c r="AB104" s="658"/>
      <c r="AC104" s="658"/>
      <c r="AD104" s="658"/>
      <c r="AE104" s="658"/>
      <c r="AF104" s="658"/>
      <c r="AG104" s="658"/>
      <c r="AH104" s="658"/>
      <c r="AI104" s="658"/>
      <c r="AJ104" s="658"/>
      <c r="AK104" s="658"/>
      <c r="AL104" s="658"/>
      <c r="AM104" s="658"/>
      <c r="AN104" s="658"/>
      <c r="AO104" s="658"/>
      <c r="AP104" s="658"/>
      <c r="AQ104" s="658"/>
      <c r="AR104" s="658"/>
      <c r="AS104" s="658"/>
      <c r="AT104" s="658"/>
      <c r="AU104" s="658"/>
    </row>
    <row r="105" spans="1:126" ht="15" hidden="1" thickBot="1">
      <c r="C105" s="788" t="s">
        <v>156</v>
      </c>
      <c r="D105" s="789"/>
      <c r="U105" s="790" t="s">
        <v>199</v>
      </c>
      <c r="V105" s="791"/>
      <c r="W105" s="791"/>
      <c r="X105" s="791"/>
      <c r="Y105" s="791"/>
      <c r="Z105" s="792"/>
      <c r="AA105" s="793" t="s">
        <v>200</v>
      </c>
      <c r="AB105" s="794"/>
      <c r="AC105" s="794"/>
      <c r="AD105" s="795"/>
      <c r="AE105" s="796" t="s">
        <v>237</v>
      </c>
      <c r="AF105" s="797"/>
      <c r="AG105" s="797"/>
      <c r="AH105" s="797"/>
      <c r="AI105" s="797"/>
      <c r="AJ105" s="798"/>
      <c r="AK105" s="796" t="s">
        <v>238</v>
      </c>
      <c r="AL105" s="797"/>
      <c r="AM105" s="797"/>
      <c r="AN105" s="797"/>
      <c r="AO105" s="797"/>
      <c r="AP105" s="798"/>
      <c r="AQ105" s="660" t="s">
        <v>239</v>
      </c>
      <c r="AR105" s="661"/>
      <c r="AS105" s="661"/>
      <c r="AT105" s="661"/>
      <c r="AU105" s="661"/>
    </row>
    <row r="106" spans="1:126" ht="15" hidden="1" thickBot="1">
      <c r="A106" s="225"/>
      <c r="B106" s="226" t="s">
        <v>29</v>
      </c>
      <c r="C106" s="227" t="s">
        <v>157</v>
      </c>
      <c r="D106" s="228" t="s">
        <v>158</v>
      </c>
      <c r="E106" s="229" t="s">
        <v>30</v>
      </c>
      <c r="F106" s="230" t="s">
        <v>61</v>
      </c>
      <c r="G106" s="230" t="s">
        <v>62</v>
      </c>
      <c r="H106" s="230" t="s">
        <v>63</v>
      </c>
      <c r="I106" s="230" t="s">
        <v>47</v>
      </c>
      <c r="J106" s="230" t="s">
        <v>49</v>
      </c>
      <c r="K106" s="230" t="s">
        <v>48</v>
      </c>
      <c r="L106" s="230" t="s">
        <v>50</v>
      </c>
      <c r="M106" s="230" t="s">
        <v>51</v>
      </c>
      <c r="N106" s="230" t="s">
        <v>52</v>
      </c>
      <c r="O106" s="230" t="s">
        <v>54</v>
      </c>
      <c r="P106" s="230" t="s">
        <v>55</v>
      </c>
      <c r="Q106" s="230" t="s">
        <v>56</v>
      </c>
      <c r="R106" s="230" t="s">
        <v>57</v>
      </c>
      <c r="S106" s="230" t="s">
        <v>58</v>
      </c>
      <c r="T106" s="226" t="s">
        <v>59</v>
      </c>
      <c r="U106" s="231" t="s">
        <v>201</v>
      </c>
      <c r="V106" s="232" t="s">
        <v>202</v>
      </c>
      <c r="W106" s="232" t="s">
        <v>203</v>
      </c>
      <c r="X106" s="232" t="s">
        <v>204</v>
      </c>
      <c r="Y106" s="232" t="s">
        <v>205</v>
      </c>
      <c r="Z106" s="233" t="s">
        <v>206</v>
      </c>
      <c r="AA106" s="234" t="s">
        <v>207</v>
      </c>
      <c r="AB106" s="235" t="s">
        <v>208</v>
      </c>
      <c r="AC106" s="235" t="s">
        <v>209</v>
      </c>
      <c r="AD106" s="236" t="s">
        <v>210</v>
      </c>
      <c r="AE106" s="237" t="s">
        <v>240</v>
      </c>
      <c r="AF106" s="238" t="s">
        <v>241</v>
      </c>
      <c r="AG106" s="238" t="s">
        <v>242</v>
      </c>
      <c r="AH106" s="238" t="s">
        <v>243</v>
      </c>
      <c r="AI106" s="238" t="s">
        <v>244</v>
      </c>
      <c r="AJ106" s="239" t="s">
        <v>245</v>
      </c>
      <c r="AK106" s="237" t="s">
        <v>246</v>
      </c>
      <c r="AL106" s="238" t="s">
        <v>247</v>
      </c>
      <c r="AM106" s="240" t="s">
        <v>248</v>
      </c>
      <c r="AN106" s="238" t="s">
        <v>249</v>
      </c>
      <c r="AO106" s="238" t="s">
        <v>250</v>
      </c>
      <c r="AP106" s="239" t="s">
        <v>251</v>
      </c>
      <c r="AQ106" s="237" t="s">
        <v>252</v>
      </c>
      <c r="AR106" s="238" t="s">
        <v>253</v>
      </c>
      <c r="AS106" s="238" t="s">
        <v>254</v>
      </c>
      <c r="AT106" s="238" t="s">
        <v>255</v>
      </c>
      <c r="AU106" s="238" t="s">
        <v>256</v>
      </c>
    </row>
    <row r="107" spans="1:126" hidden="1">
      <c r="A107" s="575" t="s">
        <v>0</v>
      </c>
      <c r="B107" s="808" t="s">
        <v>1</v>
      </c>
      <c r="C107" s="809"/>
      <c r="D107" s="809"/>
      <c r="E107" s="810"/>
      <c r="F107" s="252"/>
      <c r="G107" s="252"/>
      <c r="H107" s="252"/>
      <c r="I107" s="252">
        <v>0</v>
      </c>
      <c r="J107" s="252">
        <v>1</v>
      </c>
      <c r="K107" s="252">
        <v>2</v>
      </c>
      <c r="L107" s="252">
        <v>3</v>
      </c>
      <c r="M107" s="252">
        <v>4</v>
      </c>
      <c r="N107" s="252">
        <v>5</v>
      </c>
      <c r="O107" s="252">
        <v>0</v>
      </c>
      <c r="P107" s="252">
        <v>1</v>
      </c>
      <c r="Q107" s="252">
        <v>2</v>
      </c>
      <c r="R107" s="252">
        <v>3</v>
      </c>
      <c r="S107" s="252">
        <v>4</v>
      </c>
      <c r="T107" s="253">
        <v>5</v>
      </c>
      <c r="U107" s="254">
        <v>0</v>
      </c>
      <c r="V107" s="255">
        <v>0</v>
      </c>
      <c r="W107" s="255">
        <v>0</v>
      </c>
      <c r="X107" s="255">
        <v>0</v>
      </c>
      <c r="Y107" s="255">
        <v>0</v>
      </c>
      <c r="Z107" s="256">
        <v>0</v>
      </c>
      <c r="AA107" s="254">
        <v>0</v>
      </c>
      <c r="AB107" s="255">
        <v>0</v>
      </c>
      <c r="AC107" s="255">
        <v>0</v>
      </c>
      <c r="AD107" s="256">
        <v>0</v>
      </c>
      <c r="AE107" s="254">
        <v>0</v>
      </c>
      <c r="AF107" s="255">
        <v>0</v>
      </c>
      <c r="AG107" s="255">
        <v>0</v>
      </c>
      <c r="AH107" s="255">
        <v>0</v>
      </c>
      <c r="AI107" s="255">
        <v>0</v>
      </c>
      <c r="AJ107" s="256">
        <v>0</v>
      </c>
      <c r="AK107" s="254">
        <v>0</v>
      </c>
      <c r="AL107" s="255">
        <v>0</v>
      </c>
      <c r="AM107" s="255">
        <v>0</v>
      </c>
      <c r="AN107" s="255">
        <v>0</v>
      </c>
      <c r="AO107" s="255">
        <v>0</v>
      </c>
      <c r="AP107" s="256">
        <v>0</v>
      </c>
      <c r="AQ107" s="254">
        <v>0</v>
      </c>
      <c r="AR107" s="255">
        <v>0</v>
      </c>
      <c r="AS107" s="255">
        <v>0</v>
      </c>
      <c r="AT107" s="255">
        <v>0</v>
      </c>
      <c r="AU107" s="255">
        <v>0</v>
      </c>
    </row>
    <row r="108" spans="1:126" hidden="1">
      <c r="A108" s="582"/>
      <c r="B108" s="292"/>
      <c r="C108" s="583"/>
      <c r="D108" s="584"/>
      <c r="E108" s="585" t="s">
        <v>370</v>
      </c>
      <c r="F108" s="271"/>
      <c r="G108" s="272"/>
      <c r="H108" s="27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88"/>
      <c r="U108" s="271"/>
      <c r="V108" s="272"/>
      <c r="W108" s="272"/>
      <c r="X108" s="272"/>
      <c r="Y108" s="272"/>
      <c r="Z108" s="292"/>
      <c r="AA108" s="271"/>
      <c r="AB108" s="272"/>
      <c r="AC108" s="272"/>
      <c r="AD108" s="292"/>
      <c r="AE108" s="271"/>
      <c r="AF108" s="272"/>
      <c r="AG108" s="272"/>
      <c r="AH108" s="272"/>
      <c r="AI108" s="272"/>
      <c r="AJ108" s="292"/>
      <c r="AK108" s="271"/>
      <c r="AL108" s="272"/>
      <c r="AM108" s="272"/>
      <c r="AN108" s="272"/>
      <c r="AO108" s="272"/>
      <c r="AP108" s="292"/>
      <c r="AQ108" s="271"/>
      <c r="AR108" s="272"/>
      <c r="AS108" s="272"/>
      <c r="AT108" s="272"/>
      <c r="AU108" s="272"/>
    </row>
    <row r="109" spans="1:126" hidden="1">
      <c r="A109" s="590"/>
      <c r="B109" s="326"/>
      <c r="C109" s="591"/>
      <c r="D109" s="592"/>
      <c r="E109" s="593" t="s">
        <v>371</v>
      </c>
      <c r="F109" s="305"/>
      <c r="G109" s="306"/>
      <c r="H109" s="306"/>
      <c r="I109" s="415"/>
      <c r="J109" s="415"/>
      <c r="K109" s="415"/>
      <c r="L109" s="415"/>
      <c r="M109" s="415"/>
      <c r="N109" s="415"/>
      <c r="O109" s="415"/>
      <c r="P109" s="415"/>
      <c r="Q109" s="415"/>
      <c r="R109" s="415"/>
      <c r="S109" s="415"/>
      <c r="T109" s="468"/>
      <c r="U109" s="305"/>
      <c r="V109" s="306"/>
      <c r="W109" s="306"/>
      <c r="X109" s="306"/>
      <c r="Y109" s="306"/>
      <c r="Z109" s="326"/>
      <c r="AA109" s="305"/>
      <c r="AB109" s="306"/>
      <c r="AC109" s="306"/>
      <c r="AD109" s="326"/>
      <c r="AE109" s="305"/>
      <c r="AF109" s="306"/>
      <c r="AG109" s="306"/>
      <c r="AH109" s="306"/>
      <c r="AI109" s="306"/>
      <c r="AJ109" s="326"/>
      <c r="AK109" s="305"/>
      <c r="AL109" s="306"/>
      <c r="AM109" s="306"/>
      <c r="AN109" s="306"/>
      <c r="AO109" s="306"/>
      <c r="AP109" s="326"/>
      <c r="AQ109" s="305"/>
      <c r="AR109" s="306"/>
      <c r="AS109" s="306"/>
      <c r="AT109" s="306"/>
      <c r="AU109" s="306"/>
    </row>
    <row r="110" spans="1:126" hidden="1">
      <c r="A110" s="590"/>
      <c r="B110" s="326"/>
      <c r="C110" s="591"/>
      <c r="D110" s="592"/>
      <c r="E110" s="593" t="s">
        <v>372</v>
      </c>
      <c r="F110" s="305"/>
      <c r="G110" s="306"/>
      <c r="H110" s="306"/>
      <c r="I110" s="415"/>
      <c r="J110" s="415"/>
      <c r="K110" s="415"/>
      <c r="L110" s="415"/>
      <c r="M110" s="415"/>
      <c r="N110" s="415"/>
      <c r="O110" s="415"/>
      <c r="P110" s="415"/>
      <c r="Q110" s="415"/>
      <c r="R110" s="415"/>
      <c r="S110" s="415"/>
      <c r="T110" s="468"/>
      <c r="U110" s="305"/>
      <c r="V110" s="306"/>
      <c r="W110" s="306"/>
      <c r="X110" s="306"/>
      <c r="Y110" s="306"/>
      <c r="Z110" s="326"/>
      <c r="AA110" s="305"/>
      <c r="AB110" s="306"/>
      <c r="AC110" s="306"/>
      <c r="AD110" s="326"/>
      <c r="AE110" s="305"/>
      <c r="AF110" s="306"/>
      <c r="AG110" s="306"/>
      <c r="AH110" s="306"/>
      <c r="AI110" s="306"/>
      <c r="AJ110" s="326"/>
      <c r="AK110" s="305"/>
      <c r="AL110" s="306"/>
      <c r="AM110" s="306"/>
      <c r="AN110" s="306"/>
      <c r="AO110" s="306"/>
      <c r="AP110" s="326"/>
      <c r="AQ110" s="305"/>
      <c r="AR110" s="306"/>
      <c r="AS110" s="306"/>
      <c r="AT110" s="306"/>
      <c r="AU110" s="306"/>
    </row>
    <row r="111" spans="1:126" hidden="1">
      <c r="A111" s="590"/>
      <c r="B111" s="326"/>
      <c r="C111" s="591"/>
      <c r="D111" s="592"/>
      <c r="E111" s="593" t="s">
        <v>369</v>
      </c>
      <c r="F111" s="305">
        <v>3500</v>
      </c>
      <c r="G111" s="306">
        <v>5800</v>
      </c>
      <c r="H111" s="306">
        <v>7300</v>
      </c>
      <c r="I111" s="415">
        <v>61.933610000000002</v>
      </c>
      <c r="J111" s="415">
        <v>2.9199999999999999E-3</v>
      </c>
      <c r="K111" s="415">
        <v>-4.5899199999999996E-6</v>
      </c>
      <c r="L111" s="415">
        <v>1.45977E-9</v>
      </c>
      <c r="M111" s="415">
        <v>-1.92291E-13</v>
      </c>
      <c r="N111" s="415">
        <v>8.2753999999999999E-18</v>
      </c>
      <c r="O111" s="415">
        <v>1.6020000000000001</v>
      </c>
      <c r="P111" s="415">
        <v>4.5583400000000001E-5</v>
      </c>
      <c r="Q111" s="415">
        <v>1.06038E-7</v>
      </c>
      <c r="R111" s="415">
        <v>-2.2699600000000002E-11</v>
      </c>
      <c r="S111" s="415">
        <v>1.91469E-15</v>
      </c>
      <c r="T111" s="468">
        <v>-6.6158600000000001E-20</v>
      </c>
      <c r="U111" s="305"/>
      <c r="V111" s="306"/>
      <c r="W111" s="306"/>
      <c r="X111" s="306"/>
      <c r="Y111" s="306"/>
      <c r="Z111" s="326"/>
      <c r="AA111" s="305"/>
      <c r="AB111" s="306"/>
      <c r="AC111" s="306"/>
      <c r="AD111" s="326"/>
      <c r="AE111" s="305"/>
      <c r="AF111" s="306"/>
      <c r="AG111" s="306"/>
      <c r="AH111" s="306"/>
      <c r="AI111" s="306"/>
      <c r="AJ111" s="326"/>
      <c r="AK111" s="305"/>
      <c r="AL111" s="306"/>
      <c r="AM111" s="306"/>
      <c r="AN111" s="306"/>
      <c r="AO111" s="306"/>
      <c r="AP111" s="326"/>
      <c r="AQ111" s="305"/>
      <c r="AR111" s="306"/>
      <c r="AS111" s="306"/>
      <c r="AT111" s="306"/>
      <c r="AU111" s="306"/>
    </row>
    <row r="112" spans="1:126" ht="15" hidden="1" thickBot="1">
      <c r="A112" s="596"/>
      <c r="B112" s="418"/>
      <c r="C112" s="597"/>
      <c r="D112" s="598"/>
      <c r="E112" s="599"/>
      <c r="F112" s="358"/>
      <c r="G112" s="359"/>
      <c r="H112" s="359"/>
      <c r="I112" s="422"/>
      <c r="J112" s="422"/>
      <c r="K112" s="422"/>
      <c r="L112" s="422"/>
      <c r="M112" s="422"/>
      <c r="N112" s="422"/>
      <c r="O112" s="422"/>
      <c r="P112" s="422"/>
      <c r="Q112" s="422"/>
      <c r="R112" s="422"/>
      <c r="S112" s="422"/>
      <c r="T112" s="600"/>
      <c r="U112" s="358"/>
      <c r="V112" s="359"/>
      <c r="W112" s="359"/>
      <c r="X112" s="359"/>
      <c r="Y112" s="359"/>
      <c r="Z112" s="418"/>
      <c r="AA112" s="358"/>
      <c r="AB112" s="359"/>
      <c r="AC112" s="359"/>
      <c r="AD112" s="418"/>
      <c r="AE112" s="358"/>
      <c r="AF112" s="359"/>
      <c r="AG112" s="359"/>
      <c r="AH112" s="359"/>
      <c r="AI112" s="359"/>
      <c r="AJ112" s="418"/>
      <c r="AK112" s="358"/>
      <c r="AL112" s="359"/>
      <c r="AM112" s="359"/>
      <c r="AN112" s="359"/>
      <c r="AO112" s="359"/>
      <c r="AP112" s="418"/>
      <c r="AQ112" s="358"/>
      <c r="AR112" s="359"/>
      <c r="AS112" s="359"/>
      <c r="AT112" s="359"/>
      <c r="AU112" s="359"/>
    </row>
    <row r="113" spans="1:66" hidden="1">
      <c r="A113" s="570"/>
      <c r="B113" s="560"/>
      <c r="C113" s="571"/>
      <c r="D113" s="571"/>
      <c r="E113" s="559"/>
      <c r="F113" s="560"/>
      <c r="G113" s="560"/>
      <c r="H113" s="560"/>
      <c r="I113" s="561"/>
      <c r="J113" s="561"/>
      <c r="K113" s="561"/>
      <c r="L113" s="561"/>
      <c r="M113" s="561"/>
      <c r="N113" s="561"/>
      <c r="O113" s="561"/>
      <c r="P113" s="561"/>
      <c r="Q113" s="561"/>
      <c r="R113" s="561"/>
      <c r="S113" s="561"/>
      <c r="T113" s="561"/>
      <c r="U113" s="560"/>
      <c r="V113" s="560"/>
      <c r="W113" s="560"/>
      <c r="X113" s="560"/>
      <c r="Y113" s="560"/>
      <c r="Z113" s="560"/>
      <c r="AA113" s="560"/>
      <c r="AB113" s="560"/>
      <c r="AC113" s="560"/>
      <c r="AD113" s="560"/>
      <c r="AE113" s="560"/>
      <c r="AF113" s="560"/>
      <c r="AG113" s="560"/>
      <c r="AH113" s="560"/>
      <c r="AI113" s="560"/>
      <c r="AJ113" s="560"/>
      <c r="AK113" s="560"/>
      <c r="AL113" s="560"/>
      <c r="AM113" s="560"/>
      <c r="AN113" s="560"/>
      <c r="AO113" s="560"/>
      <c r="AP113" s="560"/>
      <c r="AQ113" s="560"/>
      <c r="AR113" s="560"/>
      <c r="AS113" s="560"/>
      <c r="AT113" s="560"/>
      <c r="AU113" s="560"/>
    </row>
    <row r="114" spans="1:66" hidden="1">
      <c r="A114" s="603" t="s">
        <v>236</v>
      </c>
    </row>
    <row r="115" spans="1:66" hidden="1">
      <c r="A115" s="604">
        <v>1</v>
      </c>
      <c r="B115" s="604">
        <v>2</v>
      </c>
      <c r="C115" s="604"/>
      <c r="D115" s="604"/>
      <c r="E115" s="604">
        <v>3</v>
      </c>
      <c r="F115" s="604">
        <v>4</v>
      </c>
      <c r="G115" s="604">
        <v>5</v>
      </c>
      <c r="H115" s="604">
        <v>6</v>
      </c>
      <c r="I115" s="604">
        <v>7</v>
      </c>
      <c r="J115" s="604">
        <v>8</v>
      </c>
      <c r="K115" s="604">
        <v>9</v>
      </c>
      <c r="L115" s="604">
        <v>10</v>
      </c>
      <c r="M115" s="604">
        <v>11</v>
      </c>
      <c r="N115" s="604">
        <v>12</v>
      </c>
      <c r="O115" s="604">
        <v>13</v>
      </c>
      <c r="P115" s="604">
        <v>14</v>
      </c>
      <c r="Q115" s="604">
        <v>15</v>
      </c>
      <c r="R115" s="604">
        <v>16</v>
      </c>
      <c r="S115" s="604">
        <v>17</v>
      </c>
      <c r="T115" s="604">
        <v>18</v>
      </c>
      <c r="U115" s="604">
        <v>19</v>
      </c>
      <c r="V115" s="604">
        <v>20</v>
      </c>
    </row>
    <row r="116" spans="1:66" ht="15" hidden="1" thickBot="1">
      <c r="A116" s="605"/>
      <c r="B116" s="604"/>
      <c r="C116" s="604"/>
      <c r="D116" s="604"/>
      <c r="E116" s="604"/>
      <c r="F116" s="604"/>
      <c r="G116" s="763" t="s">
        <v>89</v>
      </c>
      <c r="H116" s="766"/>
      <c r="I116" s="766"/>
      <c r="J116" s="767"/>
      <c r="K116" s="768" t="s">
        <v>90</v>
      </c>
      <c r="L116" s="769"/>
      <c r="M116" s="769"/>
      <c r="N116" s="769"/>
      <c r="O116" s="769"/>
      <c r="P116" s="770"/>
      <c r="Q116" s="768" t="s">
        <v>91</v>
      </c>
      <c r="R116" s="769"/>
      <c r="S116" s="769"/>
      <c r="T116" s="769"/>
      <c r="U116" s="769"/>
      <c r="V116" s="770"/>
    </row>
    <row r="117" spans="1:66" ht="40.200000000000003" hidden="1" thickBot="1">
      <c r="A117" s="606"/>
      <c r="B117" s="607" t="s">
        <v>92</v>
      </c>
      <c r="C117" s="608"/>
      <c r="D117" s="608"/>
      <c r="E117" s="609" t="s">
        <v>93</v>
      </c>
      <c r="F117" s="610" t="s">
        <v>94</v>
      </c>
      <c r="G117" s="611" t="s">
        <v>95</v>
      </c>
      <c r="H117" s="612" t="s">
        <v>62</v>
      </c>
      <c r="I117" s="613" t="s">
        <v>96</v>
      </c>
      <c r="J117" s="614" t="s">
        <v>97</v>
      </c>
      <c r="K117" s="615" t="s">
        <v>98</v>
      </c>
      <c r="L117" s="616" t="s">
        <v>99</v>
      </c>
      <c r="M117" s="616" t="s">
        <v>100</v>
      </c>
      <c r="N117" s="616" t="s">
        <v>101</v>
      </c>
      <c r="O117" s="616" t="s">
        <v>102</v>
      </c>
      <c r="P117" s="617" t="s">
        <v>103</v>
      </c>
      <c r="Q117" s="615" t="s">
        <v>104</v>
      </c>
      <c r="R117" s="616" t="s">
        <v>105</v>
      </c>
      <c r="S117" s="616" t="s">
        <v>106</v>
      </c>
      <c r="T117" s="616" t="s">
        <v>107</v>
      </c>
      <c r="U117" s="616" t="s">
        <v>108</v>
      </c>
      <c r="V117" s="617" t="s">
        <v>109</v>
      </c>
    </row>
    <row r="118" spans="1:66" hidden="1">
      <c r="B118" s="306" t="s">
        <v>110</v>
      </c>
      <c r="C118" s="306"/>
      <c r="D118" s="306"/>
      <c r="E118" s="306">
        <v>400</v>
      </c>
      <c r="F118" s="618" t="s">
        <v>31</v>
      </c>
      <c r="G118" s="272">
        <v>240</v>
      </c>
      <c r="H118" s="272">
        <v>370</v>
      </c>
      <c r="I118" s="272">
        <v>490</v>
      </c>
      <c r="J118" s="519">
        <v>698</v>
      </c>
      <c r="K118" s="273">
        <v>24.708549999999999</v>
      </c>
      <c r="L118" s="273">
        <v>-3.6567489999999999E-3</v>
      </c>
      <c r="M118" s="273">
        <v>5.0561900000000001E-5</v>
      </c>
      <c r="N118" s="273">
        <v>-3.2470959999999998E-7</v>
      </c>
      <c r="O118" s="273">
        <v>3.1620260000000001E-10</v>
      </c>
      <c r="P118" s="273">
        <v>-6.8778440000000001E-14</v>
      </c>
      <c r="Q118" s="273">
        <v>7.0506470000000002E-2</v>
      </c>
      <c r="R118" s="273">
        <v>9.55138E-6</v>
      </c>
      <c r="S118" s="273">
        <v>8.3233980000000002E-7</v>
      </c>
      <c r="T118" s="273">
        <v>-3.1299960000000001E-9</v>
      </c>
      <c r="U118" s="273">
        <v>4.8852800000000004E-12</v>
      </c>
      <c r="V118" s="274">
        <v>-2.8706649999999999E-15</v>
      </c>
    </row>
    <row r="119" spans="1:66" hidden="1">
      <c r="B119" s="306" t="s">
        <v>110</v>
      </c>
      <c r="C119" s="306"/>
      <c r="D119" s="306"/>
      <c r="E119" s="306">
        <v>400</v>
      </c>
      <c r="F119" s="619" t="s">
        <v>32</v>
      </c>
      <c r="G119" s="306">
        <v>370</v>
      </c>
      <c r="H119" s="306">
        <v>550</v>
      </c>
      <c r="I119" s="306">
        <v>700</v>
      </c>
      <c r="J119" s="306">
        <v>1000</v>
      </c>
      <c r="K119" s="415">
        <v>34.036900000000003</v>
      </c>
      <c r="L119" s="415">
        <v>7.4750299999999997E-3</v>
      </c>
      <c r="M119" s="415">
        <v>-3.5811900000000002E-5</v>
      </c>
      <c r="N119" s="415">
        <v>1.129E-7</v>
      </c>
      <c r="O119" s="415">
        <v>-2.5241399999999999E-10</v>
      </c>
      <c r="P119" s="415">
        <v>1.33919E-13</v>
      </c>
      <c r="Q119" s="415">
        <v>0.134078</v>
      </c>
      <c r="R119" s="415">
        <v>1.4145600000000001E-4</v>
      </c>
      <c r="S119" s="415">
        <v>9.3935500000000001E-8</v>
      </c>
      <c r="T119" s="415">
        <v>-1.1024699999999999E-10</v>
      </c>
      <c r="U119" s="415">
        <v>-4.6563600000000001E-14</v>
      </c>
      <c r="V119" s="416">
        <v>9.3744999999999995E-17</v>
      </c>
    </row>
    <row r="120" spans="1:66" hidden="1">
      <c r="B120" s="306" t="s">
        <v>110</v>
      </c>
      <c r="C120" s="306"/>
      <c r="D120" s="306"/>
      <c r="E120" s="306">
        <v>400</v>
      </c>
      <c r="F120" s="619" t="s">
        <v>76</v>
      </c>
      <c r="G120" s="306">
        <v>690</v>
      </c>
      <c r="H120" s="306">
        <v>1025</v>
      </c>
      <c r="I120" s="306">
        <v>1250</v>
      </c>
      <c r="J120" s="306">
        <v>1660</v>
      </c>
      <c r="K120" s="415">
        <v>32.734009999999998</v>
      </c>
      <c r="L120" s="415">
        <v>1.550994E-2</v>
      </c>
      <c r="M120" s="415">
        <v>-8.8306229999999994E-5</v>
      </c>
      <c r="N120" s="415">
        <v>1.3242310000000001E-7</v>
      </c>
      <c r="O120" s="415">
        <v>-8.9862479999999997E-11</v>
      </c>
      <c r="P120" s="415">
        <v>2.0749479999999999E-14</v>
      </c>
      <c r="Q120" s="415">
        <v>0.17408309999999999</v>
      </c>
      <c r="R120" s="415">
        <v>1.9223950000000001E-4</v>
      </c>
      <c r="S120" s="415">
        <v>-6.8255999999999999E-8</v>
      </c>
      <c r="T120" s="415">
        <v>-1.3881560000000001E-10</v>
      </c>
      <c r="U120" s="415">
        <v>1.410386E-13</v>
      </c>
      <c r="V120" s="416">
        <v>-3.3134310000000002E-17</v>
      </c>
    </row>
    <row r="121" spans="1:66" hidden="1">
      <c r="B121" s="306" t="s">
        <v>110</v>
      </c>
      <c r="C121" s="306"/>
      <c r="D121" s="306"/>
      <c r="E121" s="306">
        <v>400</v>
      </c>
      <c r="F121" s="619" t="s">
        <v>35</v>
      </c>
      <c r="G121" s="306">
        <v>950</v>
      </c>
      <c r="H121" s="306">
        <v>1450</v>
      </c>
      <c r="I121" s="306">
        <v>2000</v>
      </c>
      <c r="J121" s="306">
        <v>2920</v>
      </c>
      <c r="K121" s="415">
        <v>38.824599999999997</v>
      </c>
      <c r="L121" s="415">
        <v>6.1099799999999997E-4</v>
      </c>
      <c r="M121" s="415">
        <v>-1.9900399999999998E-6</v>
      </c>
      <c r="N121" s="415">
        <v>-9.3708099999999994E-10</v>
      </c>
      <c r="O121" s="415">
        <v>0</v>
      </c>
      <c r="P121" s="415">
        <v>0</v>
      </c>
      <c r="Q121" s="415">
        <v>0.272314</v>
      </c>
      <c r="R121" s="415">
        <v>9.3501899999999993E-5</v>
      </c>
      <c r="S121" s="415">
        <v>7.1657200000000002E-8</v>
      </c>
      <c r="T121" s="415">
        <v>-1.8865600000000002E-11</v>
      </c>
      <c r="U121" s="415">
        <v>0</v>
      </c>
      <c r="V121" s="416">
        <v>0</v>
      </c>
    </row>
    <row r="122" spans="1:66" hidden="1">
      <c r="B122" s="306" t="s">
        <v>110</v>
      </c>
      <c r="C122" s="306"/>
      <c r="D122" s="306"/>
      <c r="E122" s="306">
        <v>400</v>
      </c>
      <c r="F122" s="619" t="s">
        <v>77</v>
      </c>
      <c r="G122" s="306">
        <v>1300</v>
      </c>
      <c r="H122" s="306">
        <v>2050</v>
      </c>
      <c r="I122" s="306">
        <v>2660</v>
      </c>
      <c r="J122" s="306">
        <v>3350</v>
      </c>
      <c r="K122" s="415">
        <v>29.40024</v>
      </c>
      <c r="L122" s="415">
        <v>-6.6672759999999998E-3</v>
      </c>
      <c r="M122" s="415">
        <v>4.4009669999999996E-6</v>
      </c>
      <c r="N122" s="415">
        <v>-2.2303910000000001E-9</v>
      </c>
      <c r="O122" s="415">
        <v>1.919935E-13</v>
      </c>
      <c r="P122" s="415">
        <v>8.6940210000000006E-18</v>
      </c>
      <c r="Q122" s="415">
        <v>0.33088420000000002</v>
      </c>
      <c r="R122" s="415">
        <v>-4.1189549999999999E-5</v>
      </c>
      <c r="S122" s="415">
        <v>9.5035399999999999E-8</v>
      </c>
      <c r="T122" s="415">
        <v>-1.8841189999999998E-11</v>
      </c>
      <c r="U122" s="415">
        <v>-7.6628740000000007E-15</v>
      </c>
      <c r="V122" s="416">
        <v>1.660978E-18</v>
      </c>
    </row>
    <row r="123" spans="1:66" hidden="1">
      <c r="B123" s="306" t="s">
        <v>110</v>
      </c>
      <c r="C123" s="306"/>
      <c r="D123" s="306"/>
      <c r="E123" s="306">
        <v>400</v>
      </c>
      <c r="F123" s="619" t="s">
        <v>78</v>
      </c>
      <c r="G123" s="306">
        <v>1650</v>
      </c>
      <c r="H123" s="306">
        <v>2550</v>
      </c>
      <c r="I123" s="306">
        <v>3200</v>
      </c>
      <c r="J123" s="306">
        <v>4080</v>
      </c>
      <c r="K123" s="415">
        <v>32.766100000000002</v>
      </c>
      <c r="L123" s="415">
        <v>-9.8225099999999996E-4</v>
      </c>
      <c r="M123" s="415">
        <v>-4.4806199999999996E-6</v>
      </c>
      <c r="N123" s="415">
        <v>2.2603599999999998E-9</v>
      </c>
      <c r="O123" s="415">
        <v>-4.5867900000000005E-13</v>
      </c>
      <c r="P123" s="415">
        <v>1.7315100000000001E-17</v>
      </c>
      <c r="Q123" s="415">
        <v>0.40007599999999999</v>
      </c>
      <c r="R123" s="415">
        <v>8.5600399999999994E-5</v>
      </c>
      <c r="S123" s="415">
        <v>-2.61308E-8</v>
      </c>
      <c r="T123" s="415">
        <v>1.43509E-11</v>
      </c>
      <c r="U123" s="415">
        <v>-3.05529E-15</v>
      </c>
      <c r="V123" s="416">
        <v>1.0634E-19</v>
      </c>
    </row>
    <row r="124" spans="1:66" hidden="1">
      <c r="B124" s="306" t="s">
        <v>110</v>
      </c>
      <c r="C124" s="306"/>
      <c r="D124" s="306"/>
      <c r="E124" s="306">
        <v>400</v>
      </c>
      <c r="F124" s="619" t="s">
        <v>38</v>
      </c>
      <c r="G124" s="306">
        <v>2000</v>
      </c>
      <c r="H124" s="306">
        <v>3100</v>
      </c>
      <c r="I124" s="306">
        <v>3900</v>
      </c>
      <c r="J124" s="306">
        <v>4950</v>
      </c>
      <c r="K124" s="415">
        <v>31.991299999999999</v>
      </c>
      <c r="L124" s="415">
        <v>3.0269299999999998E-4</v>
      </c>
      <c r="M124" s="415">
        <v>-2.3846999999999998E-6</v>
      </c>
      <c r="N124" s="415">
        <v>3.9489299999999999E-10</v>
      </c>
      <c r="O124" s="415">
        <v>4.9423699999999999E-15</v>
      </c>
      <c r="P124" s="415">
        <v>-8.6488900000000005E-18</v>
      </c>
      <c r="Q124" s="415">
        <v>0.50937600000000005</v>
      </c>
      <c r="R124" s="415">
        <v>-4.2315799999999997E-6</v>
      </c>
      <c r="S124" s="415">
        <v>1.2315599999999999E-7</v>
      </c>
      <c r="T124" s="415">
        <v>-6.5804600000000001E-11</v>
      </c>
      <c r="U124" s="415">
        <v>1.35371E-14</v>
      </c>
      <c r="V124" s="416">
        <v>-1.0301E-18</v>
      </c>
    </row>
    <row r="125" spans="1:66" hidden="1">
      <c r="B125" s="306" t="s">
        <v>110</v>
      </c>
      <c r="C125" s="306"/>
      <c r="D125" s="306"/>
      <c r="E125" s="306">
        <v>400</v>
      </c>
      <c r="F125" s="619" t="s">
        <v>39</v>
      </c>
      <c r="G125" s="306">
        <v>2200</v>
      </c>
      <c r="H125" s="306">
        <v>3600</v>
      </c>
      <c r="I125" s="306">
        <v>4550</v>
      </c>
      <c r="J125" s="306">
        <v>5750</v>
      </c>
      <c r="K125" s="415">
        <v>34.329709999999999</v>
      </c>
      <c r="L125" s="415">
        <v>-2.1800169999999998E-3</v>
      </c>
      <c r="M125" s="415">
        <v>-1.9756959999999999E-7</v>
      </c>
      <c r="N125" s="415">
        <v>-1.4203669999999999E-10</v>
      </c>
      <c r="O125" s="415">
        <v>3.2175219999999997E-14</v>
      </c>
      <c r="P125" s="415">
        <v>-3.720548E-18</v>
      </c>
      <c r="Q125" s="415">
        <v>0.53840690000000002</v>
      </c>
      <c r="R125" s="415">
        <v>1.149442E-4</v>
      </c>
      <c r="S125" s="415">
        <v>2.3203879999999999E-8</v>
      </c>
      <c r="T125" s="415">
        <v>-1.8259190000000001E-11</v>
      </c>
      <c r="U125" s="415">
        <v>3.5470459999999999E-15</v>
      </c>
      <c r="V125" s="416">
        <v>-2.8910100000000001E-19</v>
      </c>
    </row>
    <row r="126" spans="1:66">
      <c r="B126" s="306" t="s">
        <v>110</v>
      </c>
      <c r="C126" s="306"/>
      <c r="D126" s="306"/>
      <c r="E126" s="306">
        <v>400</v>
      </c>
      <c r="F126" s="619" t="s">
        <v>79</v>
      </c>
      <c r="G126" s="306">
        <v>3200</v>
      </c>
      <c r="H126" s="306">
        <v>4700</v>
      </c>
      <c r="I126" s="306">
        <v>5600</v>
      </c>
      <c r="J126" s="306">
        <v>6920</v>
      </c>
      <c r="K126" s="415">
        <v>34.04768</v>
      </c>
      <c r="L126" s="415">
        <v>-5.8212519999999999E-3</v>
      </c>
      <c r="M126" s="415">
        <v>2.0435040000000001E-6</v>
      </c>
      <c r="N126" s="415">
        <v>-1.8714129999999999E-10</v>
      </c>
      <c r="O126" s="415">
        <v>-2.523112E-14</v>
      </c>
      <c r="P126" s="415">
        <v>1.7863950000000001E-18</v>
      </c>
      <c r="Q126" s="415">
        <v>0.79632499999999995</v>
      </c>
      <c r="R126" s="415">
        <v>1.6092179999999999E-4</v>
      </c>
      <c r="S126" s="415">
        <v>-6.3871289999999996E-8</v>
      </c>
      <c r="T126" s="415">
        <v>2.395368E-11</v>
      </c>
      <c r="U126" s="415">
        <v>-3.3464590000000001E-15</v>
      </c>
      <c r="V126" s="416">
        <v>1.1321410000000001E-19</v>
      </c>
    </row>
    <row r="127" spans="1:66">
      <c r="B127" s="306" t="s">
        <v>110</v>
      </c>
      <c r="C127" s="306"/>
      <c r="D127" s="306"/>
      <c r="E127" s="306">
        <v>400</v>
      </c>
      <c r="F127" s="619" t="s">
        <v>80</v>
      </c>
      <c r="G127" s="306">
        <v>3800</v>
      </c>
      <c r="H127" s="306">
        <v>5600</v>
      </c>
      <c r="I127" s="306">
        <v>6900</v>
      </c>
      <c r="J127" s="306">
        <v>8600</v>
      </c>
      <c r="K127" s="415">
        <v>33.033000000000001</v>
      </c>
      <c r="L127" s="415">
        <v>-3.4714300000000002E-3</v>
      </c>
      <c r="M127" s="415">
        <v>7.0092499999999998E-7</v>
      </c>
      <c r="N127" s="415">
        <v>-2.9970100000000001E-11</v>
      </c>
      <c r="O127" s="415">
        <v>-4.8332999999999999E-15</v>
      </c>
      <c r="P127" s="415">
        <v>-1.78045E-19</v>
      </c>
      <c r="Q127" s="415">
        <v>0.80160900000000002</v>
      </c>
      <c r="R127" s="415">
        <v>1.13309E-5</v>
      </c>
      <c r="S127" s="415">
        <v>7.1371600000000004E-8</v>
      </c>
      <c r="T127" s="415">
        <v>-1.6743100000000001E-11</v>
      </c>
      <c r="U127" s="415">
        <v>1.98885E-15</v>
      </c>
      <c r="V127" s="416">
        <v>-1.0975400000000001E-19</v>
      </c>
    </row>
    <row r="128" spans="1:66">
      <c r="B128" s="306" t="s">
        <v>110</v>
      </c>
      <c r="C128" s="306"/>
      <c r="D128" s="306"/>
      <c r="E128" s="306">
        <v>538</v>
      </c>
      <c r="F128" s="619" t="s">
        <v>44</v>
      </c>
      <c r="G128" s="306">
        <v>1250</v>
      </c>
      <c r="H128" s="306">
        <v>1900</v>
      </c>
      <c r="I128" s="306">
        <v>2550</v>
      </c>
      <c r="J128" s="306">
        <v>3050</v>
      </c>
      <c r="K128" s="415">
        <v>74.588899999999995</v>
      </c>
      <c r="L128" s="415">
        <v>-4.1085519999999997E-3</v>
      </c>
      <c r="M128" s="415">
        <v>1.3831809999999999E-5</v>
      </c>
      <c r="N128" s="415">
        <v>-2.4716290000000001E-8</v>
      </c>
      <c r="O128" s="415">
        <v>1.236365E-11</v>
      </c>
      <c r="P128" s="415">
        <v>-2.1140280000000001E-15</v>
      </c>
      <c r="Q128" s="415">
        <v>0.94923440000000003</v>
      </c>
      <c r="R128" s="415">
        <v>9.7754939999999998E-5</v>
      </c>
      <c r="S128" s="415">
        <v>-9.5366440000000003E-8</v>
      </c>
      <c r="T128" s="415">
        <v>1.5966159999999999E-10</v>
      </c>
      <c r="U128" s="415">
        <v>-6.5539080000000006E-14</v>
      </c>
      <c r="V128" s="416">
        <v>7.8173360000000001E-18</v>
      </c>
      <c r="BL128" s="621"/>
      <c r="BM128" s="621"/>
      <c r="BN128" s="621"/>
    </row>
    <row r="129" spans="1:22">
      <c r="B129" s="306" t="s">
        <v>110</v>
      </c>
      <c r="C129" s="306"/>
      <c r="D129" s="306"/>
      <c r="E129" s="306">
        <v>538</v>
      </c>
      <c r="F129" s="619" t="s">
        <v>43</v>
      </c>
      <c r="G129" s="306">
        <v>1650</v>
      </c>
      <c r="H129" s="306">
        <v>2400</v>
      </c>
      <c r="I129" s="306">
        <v>2880</v>
      </c>
      <c r="J129" s="306">
        <v>3570</v>
      </c>
      <c r="K129" s="415">
        <v>60.526389999999999</v>
      </c>
      <c r="L129" s="415">
        <v>1.4794739999999999E-6</v>
      </c>
      <c r="M129" s="415">
        <v>-1.3097490000000001E-5</v>
      </c>
      <c r="N129" s="415">
        <v>1.4273210000000001E-8</v>
      </c>
      <c r="O129" s="415">
        <v>-6.0664959999999998E-12</v>
      </c>
      <c r="P129" s="415">
        <v>7.6318100000000003E-16</v>
      </c>
      <c r="Q129" s="415">
        <v>0.73328839999999995</v>
      </c>
      <c r="R129" s="415">
        <v>1.7731689999999999E-4</v>
      </c>
      <c r="S129" s="415">
        <v>-2.1964149999999999E-7</v>
      </c>
      <c r="T129" s="415">
        <v>4.2325700000000002E-10</v>
      </c>
      <c r="U129" s="415">
        <v>-2.0824E-13</v>
      </c>
      <c r="V129" s="416">
        <v>2.9126520000000002E-17</v>
      </c>
    </row>
    <row r="130" spans="1:22">
      <c r="B130" s="306" t="s">
        <v>110</v>
      </c>
      <c r="C130" s="306"/>
      <c r="D130" s="306"/>
      <c r="E130" s="306">
        <v>538</v>
      </c>
      <c r="F130" s="619" t="s">
        <v>42</v>
      </c>
      <c r="G130" s="306">
        <v>2150</v>
      </c>
      <c r="H130" s="306">
        <v>3000</v>
      </c>
      <c r="I130" s="306">
        <v>3870</v>
      </c>
      <c r="J130" s="306">
        <v>5380</v>
      </c>
      <c r="K130" s="415">
        <v>57.539709999999999</v>
      </c>
      <c r="L130" s="415">
        <v>5.5577689999999997E-3</v>
      </c>
      <c r="M130" s="415">
        <v>3.4387220000000001E-7</v>
      </c>
      <c r="N130" s="415">
        <v>-1.7585999999999999E-9</v>
      </c>
      <c r="O130" s="415">
        <v>3.5361530000000003E-13</v>
      </c>
      <c r="P130" s="415">
        <v>-2.6593569999999999E-17</v>
      </c>
      <c r="Q130" s="415">
        <v>1.112031</v>
      </c>
      <c r="R130" s="415">
        <v>3.197769E-4</v>
      </c>
      <c r="S130" s="415">
        <v>-3.0468450000000003E-8</v>
      </c>
      <c r="T130" s="415">
        <v>-2.223221E-11</v>
      </c>
      <c r="U130" s="415">
        <v>8.5870260000000002E-15</v>
      </c>
      <c r="V130" s="416">
        <v>-8.1753050000000002E-19</v>
      </c>
    </row>
    <row r="131" spans="1:22">
      <c r="B131" s="306" t="s">
        <v>110</v>
      </c>
      <c r="C131" s="306"/>
      <c r="D131" s="306"/>
      <c r="E131" s="306">
        <v>538</v>
      </c>
      <c r="F131" s="619" t="s">
        <v>88</v>
      </c>
      <c r="G131" s="306">
        <v>2100</v>
      </c>
      <c r="H131" s="306">
        <v>3650</v>
      </c>
      <c r="I131" s="306">
        <v>5000</v>
      </c>
      <c r="J131" s="306">
        <v>6870</v>
      </c>
      <c r="K131" s="415">
        <v>73.343100000000007</v>
      </c>
      <c r="L131" s="415">
        <v>6.2237200000000003E-3</v>
      </c>
      <c r="M131" s="415">
        <v>-5.1075499999999999E-6</v>
      </c>
      <c r="N131" s="415">
        <v>1.3079100000000001E-9</v>
      </c>
      <c r="O131" s="415">
        <v>-1.9950599999999999E-13</v>
      </c>
      <c r="P131" s="415">
        <v>9.4986699999999994E-18</v>
      </c>
      <c r="Q131" s="415">
        <v>0.90889299999999995</v>
      </c>
      <c r="R131" s="415">
        <v>5.4615800000000004E-4</v>
      </c>
      <c r="S131" s="415">
        <v>-6.1247500000000006E-8</v>
      </c>
      <c r="T131" s="415">
        <v>1.9233700000000001E-11</v>
      </c>
      <c r="U131" s="415">
        <v>-3.6436700000000003E-15</v>
      </c>
      <c r="V131" s="416">
        <v>1.80977E-19</v>
      </c>
    </row>
    <row r="132" spans="1:22">
      <c r="B132" s="306" t="s">
        <v>110</v>
      </c>
      <c r="C132" s="306"/>
      <c r="D132" s="306"/>
      <c r="E132" s="306">
        <v>538</v>
      </c>
      <c r="F132" s="619" t="s">
        <v>40</v>
      </c>
      <c r="G132" s="306">
        <v>3500</v>
      </c>
      <c r="H132" s="306">
        <v>5450</v>
      </c>
      <c r="I132" s="306">
        <v>7100</v>
      </c>
      <c r="J132" s="306">
        <v>9400</v>
      </c>
      <c r="K132" s="415">
        <v>74.000500000000002</v>
      </c>
      <c r="L132" s="415">
        <v>-9.4416699999999992E-3</v>
      </c>
      <c r="M132" s="415">
        <v>1.9164E-6</v>
      </c>
      <c r="N132" s="415">
        <v>-2.5343099999999998E-10</v>
      </c>
      <c r="O132" s="415">
        <v>7.2063999999999997E-15</v>
      </c>
      <c r="P132" s="415">
        <v>0</v>
      </c>
      <c r="Q132" s="415">
        <v>1.8423099999999999</v>
      </c>
      <c r="R132" s="415">
        <v>-3.5920300000000002E-5</v>
      </c>
      <c r="S132" s="415">
        <v>7.4088600000000001E-8</v>
      </c>
      <c r="T132" s="415">
        <v>-9.9703599999999999E-12</v>
      </c>
      <c r="U132" s="415">
        <v>3.2827000000000001E-16</v>
      </c>
      <c r="V132" s="416">
        <v>0</v>
      </c>
    </row>
    <row r="133" spans="1:22">
      <c r="B133" s="306" t="s">
        <v>110</v>
      </c>
      <c r="C133" s="306"/>
      <c r="D133" s="306"/>
      <c r="E133" s="306">
        <v>538</v>
      </c>
      <c r="F133" s="619" t="s">
        <v>85</v>
      </c>
      <c r="G133" s="306">
        <v>4800</v>
      </c>
      <c r="H133" s="306">
        <v>7350</v>
      </c>
      <c r="I133" s="306">
        <v>8900</v>
      </c>
      <c r="J133" s="306">
        <v>10700</v>
      </c>
      <c r="K133" s="415">
        <v>77.111999999999995</v>
      </c>
      <c r="L133" s="415">
        <v>-3.3412300000000002E-3</v>
      </c>
      <c r="M133" s="415">
        <v>3.4908E-7</v>
      </c>
      <c r="N133" s="415">
        <v>-6.1588599999999997E-11</v>
      </c>
      <c r="O133" s="415">
        <v>4.8465800000000004E-16</v>
      </c>
      <c r="P133" s="415">
        <v>-8.1975000000000001E-20</v>
      </c>
      <c r="Q133" s="415">
        <v>2.6448800000000001</v>
      </c>
      <c r="R133" s="415">
        <v>2.21277E-4</v>
      </c>
      <c r="S133" s="415">
        <v>-9.1707099999999994E-8</v>
      </c>
      <c r="T133" s="415">
        <v>3.7576299999999998E-11</v>
      </c>
      <c r="U133" s="415">
        <v>-5.5250100000000002E-15</v>
      </c>
      <c r="V133" s="416">
        <v>2.5000000000000002E-19</v>
      </c>
    </row>
    <row r="134" spans="1:22">
      <c r="B134" s="306" t="s">
        <v>110</v>
      </c>
      <c r="C134" s="306"/>
      <c r="D134" s="306"/>
      <c r="E134" s="306">
        <v>538</v>
      </c>
      <c r="F134" s="619" t="s">
        <v>86</v>
      </c>
      <c r="G134" s="306">
        <v>5700</v>
      </c>
      <c r="H134" s="306">
        <v>8150</v>
      </c>
      <c r="I134" s="306">
        <v>10000</v>
      </c>
      <c r="J134" s="306">
        <v>13300</v>
      </c>
      <c r="K134" s="415">
        <v>75.519300000000001</v>
      </c>
      <c r="L134" s="415">
        <v>-2.74523E-3</v>
      </c>
      <c r="M134" s="415">
        <v>1.8814399999999999E-7</v>
      </c>
      <c r="N134" s="415">
        <v>-6.0015500000000003E-11</v>
      </c>
      <c r="O134" s="415">
        <v>2.2023399999999998E-15</v>
      </c>
      <c r="P134" s="415">
        <v>0</v>
      </c>
      <c r="Q134" s="415">
        <v>3.1561400000000002</v>
      </c>
      <c r="R134" s="415">
        <v>2.40957E-4</v>
      </c>
      <c r="S134" s="415">
        <v>-2.2160199999999999E-8</v>
      </c>
      <c r="T134" s="415">
        <v>-1.0442300000000001E-12</v>
      </c>
      <c r="U134" s="415">
        <v>9.7258599999999995E-17</v>
      </c>
      <c r="V134" s="416">
        <v>0</v>
      </c>
    </row>
    <row r="135" spans="1:22">
      <c r="B135" s="306" t="s">
        <v>110</v>
      </c>
      <c r="C135" s="306"/>
      <c r="D135" s="306"/>
      <c r="E135" s="306">
        <v>538</v>
      </c>
      <c r="F135" s="619" t="s">
        <v>87</v>
      </c>
      <c r="G135" s="306">
        <v>6200</v>
      </c>
      <c r="H135" s="306">
        <v>9350</v>
      </c>
      <c r="I135" s="306">
        <v>12250</v>
      </c>
      <c r="J135" s="306">
        <v>16300</v>
      </c>
      <c r="K135" s="415">
        <v>73.498599999999996</v>
      </c>
      <c r="L135" s="415">
        <v>-3.3591600000000001E-4</v>
      </c>
      <c r="M135" s="415">
        <v>-8.6870400000000005E-8</v>
      </c>
      <c r="N135" s="415">
        <v>-4.6158100000000001E-11</v>
      </c>
      <c r="O135" s="415">
        <v>4.2160500000000003E-15</v>
      </c>
      <c r="P135" s="415">
        <v>-1.2397700000000001E-19</v>
      </c>
      <c r="Q135" s="415">
        <v>3.3141500000000002</v>
      </c>
      <c r="R135" s="415">
        <v>3.3510400000000002E-4</v>
      </c>
      <c r="S135" s="415">
        <v>-5.2297500000000002E-8</v>
      </c>
      <c r="T135" s="415">
        <v>4.8795599999999999E-12</v>
      </c>
      <c r="U135" s="415">
        <v>-2.2225099999999998E-16</v>
      </c>
      <c r="V135" s="416">
        <v>3.0060599999999998E-21</v>
      </c>
    </row>
    <row r="136" spans="1:22">
      <c r="A136" s="776" t="s">
        <v>235</v>
      </c>
      <c r="B136" s="777"/>
      <c r="C136" s="778"/>
    </row>
    <row r="137" spans="1:22">
      <c r="A137" s="782" t="s">
        <v>367</v>
      </c>
      <c r="B137" s="783"/>
      <c r="C137" s="784"/>
    </row>
  </sheetData>
  <mergeCells count="31">
    <mergeCell ref="A136:C136"/>
    <mergeCell ref="AA1:AD1"/>
    <mergeCell ref="A137:C137"/>
    <mergeCell ref="DE2:DU2"/>
    <mergeCell ref="C105:D105"/>
    <mergeCell ref="U105:Z105"/>
    <mergeCell ref="AA105:AD105"/>
    <mergeCell ref="AE105:AJ105"/>
    <mergeCell ref="AK105:AP105"/>
    <mergeCell ref="AW95:AY95"/>
    <mergeCell ref="AZ95:BB95"/>
    <mergeCell ref="BC95:BF95"/>
    <mergeCell ref="BG95:DD95"/>
    <mergeCell ref="DE96:DU96"/>
    <mergeCell ref="B107:E107"/>
    <mergeCell ref="B3:E3"/>
    <mergeCell ref="G116:J116"/>
    <mergeCell ref="K116:P116"/>
    <mergeCell ref="Q116:V116"/>
    <mergeCell ref="C1:D1"/>
    <mergeCell ref="U1:Z1"/>
    <mergeCell ref="A88:B88"/>
    <mergeCell ref="A89:D89"/>
    <mergeCell ref="A97:D97"/>
    <mergeCell ref="BG1:DD1"/>
    <mergeCell ref="AW1:AY1"/>
    <mergeCell ref="AZ1:BB1"/>
    <mergeCell ref="BC1:BF1"/>
    <mergeCell ref="AE1:AJ1"/>
    <mergeCell ref="AK1:AP1"/>
    <mergeCell ref="AQ1:AV1"/>
  </mergeCells>
  <dataValidations count="1">
    <dataValidation allowBlank="1" showInputMessage="1" showErrorMessage="1" promptTitle="Important Notice:" prompt="If a manufacturer is not the SubPUMP databank, this field is required. The available manufacturers within SubPUMP can be found in the drop down list in the manufacturer field (Column B)." sqref="AW98:AW103 AV72:AV81 AW4:AW71 AW82:AW93"/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2" workbookViewId="0">
      <selection activeCell="E28" sqref="E28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5" width="12.21875" bestFit="1" customWidth="1"/>
    <col min="6" max="6" width="12.5546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/>
      <c r="C2" s="12" t="s">
        <v>322</v>
      </c>
      <c r="D2" s="2">
        <v>500</v>
      </c>
      <c r="E2" s="2">
        <v>7600</v>
      </c>
      <c r="F2" s="2">
        <v>10000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>
      <c r="G3" s="219">
        <v>49.358519999999999</v>
      </c>
      <c r="H3" s="219">
        <v>-2.062927E-4</v>
      </c>
      <c r="I3" s="219">
        <v>-1.2784990000000001E-6</v>
      </c>
      <c r="J3" s="219">
        <v>1.1792989999999999E-10</v>
      </c>
      <c r="K3" s="219">
        <v>3.5272990000000001E-15</v>
      </c>
      <c r="L3" s="219">
        <v>-6.2870430000000003E-19</v>
      </c>
      <c r="N3" s="219">
        <v>2.4825529999999998</v>
      </c>
      <c r="O3" s="219">
        <v>9.7114869999999999E-5</v>
      </c>
      <c r="P3" s="219">
        <v>1.558449E-9</v>
      </c>
      <c r="Q3" s="219">
        <v>-1.258005E-11</v>
      </c>
      <c r="R3" s="219">
        <v>2.1633820000000001E-15</v>
      </c>
      <c r="S3" s="220">
        <v>-1.018825E-19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0</v>
      </c>
      <c r="C8" s="36">
        <f>G3</f>
        <v>49.358519999999999</v>
      </c>
      <c r="D8" s="37">
        <f>C8-B8</f>
        <v>49.358519999999999</v>
      </c>
      <c r="E8" s="63">
        <f>N2</f>
        <v>0</v>
      </c>
      <c r="F8" s="36">
        <f>O3</f>
        <v>9.7114869999999999E-5</v>
      </c>
      <c r="G8" s="38">
        <f>F8-E8</f>
        <v>9.7114869999999999E-5</v>
      </c>
      <c r="H8" s="53"/>
    </row>
    <row r="9" spans="1:20">
      <c r="A9" s="22">
        <f>A10/2</f>
        <v>125</v>
      </c>
      <c r="B9" s="64">
        <f>$G$2+$H$2*A9+$I$2*A9^2+$J$2*A9^3+$K$2*A9^4+$L$2*A9^5+$M$2*A9^6</f>
        <v>0</v>
      </c>
      <c r="C9" s="19">
        <f t="shared" ref="C9:C24" si="0">$G$3+$H$3*A9+$I$3*A9^2+$J$3*A9^3+$K$3*A9^4+$L$3*A9^5</f>
        <v>49.312988039431389</v>
      </c>
      <c r="D9" s="27">
        <f t="shared" ref="D9:D24" si="1">C9-B9</f>
        <v>49.312988039431389</v>
      </c>
      <c r="E9" s="64">
        <f t="shared" ref="E9:E24" si="2">$N$2+$O$2*A9+$P$2*A9^2+$Q$2*A9^3+$R$2*A9^4+$S$2*A9^5+$T$2*A9^6</f>
        <v>0</v>
      </c>
      <c r="F9" s="71">
        <f t="shared" ref="F9:F24" si="3">$N$3+$O$3*A9+$P$3*A9^2+$Q$3*A9^3+$R$3*A9^4+$S$3*A9^5+$T$3*A9^6</f>
        <v>2.4946926641656946</v>
      </c>
      <c r="G9" s="33">
        <f t="shared" ref="G9:G24" si="4">F9-E9</f>
        <v>2.4946926641656946</v>
      </c>
      <c r="H9" s="54"/>
    </row>
    <row r="10" spans="1:20">
      <c r="A10" s="22">
        <f>A12/2</f>
        <v>250</v>
      </c>
      <c r="B10" s="28">
        <f t="shared" ref="B10:B24" si="5">$G$2+$H$2*A10+$I$2*A10^2+$J$2*A10^3+$K$2*A10^4+$L$2*A10^5+$M$2*A10^6</f>
        <v>0</v>
      </c>
      <c r="C10" s="19">
        <f t="shared" si="0"/>
        <v>49.228896456730176</v>
      </c>
      <c r="D10" s="27">
        <f t="shared" si="1"/>
        <v>49.228896456730176</v>
      </c>
      <c r="E10" s="28">
        <f t="shared" si="2"/>
        <v>0</v>
      </c>
      <c r="F10" s="19">
        <f t="shared" si="3"/>
        <v>2.5067409084975587</v>
      </c>
      <c r="G10" s="33">
        <f t="shared" si="4"/>
        <v>2.5067409084975587</v>
      </c>
      <c r="H10" s="54"/>
    </row>
    <row r="11" spans="1:20" ht="15" thickBot="1">
      <c r="A11" s="22">
        <f>A10+(A12-A10)/2</f>
        <v>375</v>
      </c>
      <c r="B11" s="28">
        <f t="shared" si="5"/>
        <v>0</v>
      </c>
      <c r="C11" s="19">
        <f t="shared" si="0"/>
        <v>49.107655366583465</v>
      </c>
      <c r="D11" s="27">
        <f t="shared" si="1"/>
        <v>49.107655366583465</v>
      </c>
      <c r="E11" s="28">
        <f t="shared" si="2"/>
        <v>0</v>
      </c>
      <c r="F11" s="19">
        <f t="shared" si="3"/>
        <v>2.5185688582531887</v>
      </c>
      <c r="G11" s="33">
        <f t="shared" si="4"/>
        <v>2.5185688582531887</v>
      </c>
      <c r="H11" s="54"/>
    </row>
    <row r="12" spans="1:20" s="16" customFormat="1">
      <c r="A12" s="23">
        <v>500</v>
      </c>
      <c r="B12" s="29">
        <f t="shared" si="5"/>
        <v>0</v>
      </c>
      <c r="C12" s="43">
        <f t="shared" si="0"/>
        <v>48.950690946678115</v>
      </c>
      <c r="D12" s="44">
        <f t="shared" si="1"/>
        <v>48.950690946678115</v>
      </c>
      <c r="E12" s="29">
        <f t="shared" si="2"/>
        <v>0</v>
      </c>
      <c r="F12" s="43">
        <f t="shared" si="3"/>
        <v>2.5300595685468745</v>
      </c>
      <c r="G12" s="45">
        <f t="shared" si="4"/>
        <v>2.5300595685468745</v>
      </c>
      <c r="H12" s="50">
        <f>ROUND(A12*C12*100/(F12*136000),1)</f>
        <v>7.1</v>
      </c>
    </row>
    <row r="13" spans="1:20">
      <c r="A13" s="22">
        <f>A12+(A14-A12)/2</f>
        <v>2275</v>
      </c>
      <c r="B13" s="28">
        <f t="shared" si="5"/>
        <v>0</v>
      </c>
      <c r="C13" s="19">
        <f t="shared" si="0"/>
        <v>43.716916304623318</v>
      </c>
      <c r="D13" s="27">
        <f t="shared" si="1"/>
        <v>43.716916304623318</v>
      </c>
      <c r="E13" s="28">
        <f t="shared" si="2"/>
        <v>0</v>
      </c>
      <c r="F13" s="19">
        <f t="shared" si="3"/>
        <v>2.6151728210666851</v>
      </c>
      <c r="G13" s="33">
        <f t="shared" si="4"/>
        <v>2.6151728210666851</v>
      </c>
      <c r="H13" s="22">
        <f t="shared" ref="H13:H20" si="6">ROUND(A13*C13*100/(F13*136000),1)</f>
        <v>28</v>
      </c>
    </row>
    <row r="14" spans="1:20">
      <c r="A14" s="22">
        <f>A12+(A16-A12)/2</f>
        <v>4050</v>
      </c>
      <c r="B14" s="28">
        <f t="shared" si="5"/>
        <v>0</v>
      </c>
      <c r="C14" s="19">
        <f t="shared" si="0"/>
        <v>35.650495457190601</v>
      </c>
      <c r="D14" s="27">
        <f t="shared" si="1"/>
        <v>35.650495457190601</v>
      </c>
      <c r="E14" s="28">
        <f t="shared" si="2"/>
        <v>0</v>
      </c>
      <c r="F14" s="19">
        <f t="shared" si="3"/>
        <v>2.5367638003642363</v>
      </c>
      <c r="G14" s="33">
        <f t="shared" si="4"/>
        <v>2.5367638003642363</v>
      </c>
      <c r="H14" s="22">
        <f t="shared" si="6"/>
        <v>41.9</v>
      </c>
    </row>
    <row r="15" spans="1:20">
      <c r="A15" s="22">
        <f>A14+(A16-A14)/2</f>
        <v>5825</v>
      </c>
      <c r="B15" s="28">
        <f t="shared" si="5"/>
        <v>0</v>
      </c>
      <c r="C15" s="19">
        <f t="shared" si="0"/>
        <v>27.929642264741499</v>
      </c>
      <c r="D15" s="27">
        <f t="shared" si="1"/>
        <v>27.929642264741499</v>
      </c>
      <c r="E15" s="28">
        <f t="shared" si="2"/>
        <v>0</v>
      </c>
      <c r="F15" s="19">
        <f t="shared" si="3"/>
        <v>2.422155956785792</v>
      </c>
      <c r="G15" s="33">
        <f t="shared" si="4"/>
        <v>2.422155956785792</v>
      </c>
      <c r="H15" s="22">
        <f t="shared" si="6"/>
        <v>49.4</v>
      </c>
    </row>
    <row r="16" spans="1:20" s="16" customFormat="1">
      <c r="A16" s="23">
        <v>7600</v>
      </c>
      <c r="B16" s="29">
        <f t="shared" si="5"/>
        <v>0</v>
      </c>
      <c r="C16" s="43">
        <f t="shared" si="0"/>
        <v>21.539868960159218</v>
      </c>
      <c r="D16" s="44">
        <f t="shared" si="1"/>
        <v>21.539868960159218</v>
      </c>
      <c r="E16" s="29">
        <f t="shared" si="2"/>
        <v>0</v>
      </c>
      <c r="F16" s="43">
        <f t="shared" si="3"/>
        <v>2.4225584601600008</v>
      </c>
      <c r="G16" s="45">
        <f t="shared" si="4"/>
        <v>2.4225584601600008</v>
      </c>
      <c r="H16" s="51">
        <f t="shared" si="6"/>
        <v>49.7</v>
      </c>
    </row>
    <row r="17" spans="1:20">
      <c r="A17" s="22">
        <f>A16+(A18-A16)/2</f>
        <v>8200</v>
      </c>
      <c r="B17" s="28">
        <f t="shared" si="5"/>
        <v>0</v>
      </c>
      <c r="C17" s="19">
        <f t="shared" si="0"/>
        <v>19.362533162345812</v>
      </c>
      <c r="D17" s="27">
        <f t="shared" si="1"/>
        <v>19.362533162345812</v>
      </c>
      <c r="E17" s="28">
        <f t="shared" si="2"/>
        <v>0</v>
      </c>
      <c r="F17" s="19">
        <f t="shared" si="3"/>
        <v>2.4513786028008009</v>
      </c>
      <c r="G17" s="33">
        <f t="shared" si="4"/>
        <v>2.4513786028008009</v>
      </c>
      <c r="H17" s="22">
        <f t="shared" si="6"/>
        <v>47.6</v>
      </c>
    </row>
    <row r="18" spans="1:20">
      <c r="A18" s="22">
        <f>A16+(A20-A16)/2</f>
        <v>8800</v>
      </c>
      <c r="B18" s="28">
        <f t="shared" si="5"/>
        <v>0</v>
      </c>
      <c r="C18" s="19">
        <f t="shared" si="0"/>
        <v>16.876422395186168</v>
      </c>
      <c r="D18" s="27">
        <f t="shared" si="1"/>
        <v>16.876422395186168</v>
      </c>
      <c r="E18" s="28">
        <f t="shared" si="2"/>
        <v>0</v>
      </c>
      <c r="F18" s="19">
        <f t="shared" si="3"/>
        <v>2.4819350846976018</v>
      </c>
      <c r="G18" s="33">
        <f t="shared" si="4"/>
        <v>2.4819350846976018</v>
      </c>
      <c r="H18" s="22">
        <f t="shared" si="6"/>
        <v>44</v>
      </c>
    </row>
    <row r="19" spans="1:20">
      <c r="A19" s="22">
        <f>A18+(A20-A18)/2</f>
        <v>9400</v>
      </c>
      <c r="B19" s="28">
        <f t="shared" si="5"/>
        <v>0</v>
      </c>
      <c r="C19" s="19">
        <f t="shared" si="0"/>
        <v>13.800373833172749</v>
      </c>
      <c r="D19" s="27">
        <f t="shared" si="1"/>
        <v>13.800373833172749</v>
      </c>
      <c r="E19" s="28">
        <f t="shared" si="2"/>
        <v>0</v>
      </c>
      <c r="F19" s="19">
        <f t="shared" si="3"/>
        <v>2.4977338920504009</v>
      </c>
      <c r="G19" s="33">
        <f t="shared" si="4"/>
        <v>2.4977338920504009</v>
      </c>
      <c r="H19" s="22">
        <f t="shared" si="6"/>
        <v>38.200000000000003</v>
      </c>
    </row>
    <row r="20" spans="1:20" s="16" customFormat="1" ht="15" thickBot="1">
      <c r="A20" s="23">
        <v>10000</v>
      </c>
      <c r="B20" s="29">
        <f t="shared" si="5"/>
        <v>0</v>
      </c>
      <c r="C20" s="43">
        <f t="shared" si="0"/>
        <v>9.7781529999999677</v>
      </c>
      <c r="D20" s="44">
        <f t="shared" si="1"/>
        <v>9.7781529999999677</v>
      </c>
      <c r="E20" s="29">
        <f t="shared" si="2"/>
        <v>0</v>
      </c>
      <c r="F20" s="43">
        <f t="shared" si="3"/>
        <v>2.4750665999999999</v>
      </c>
      <c r="G20" s="45">
        <f t="shared" si="4"/>
        <v>2.4750665999999999</v>
      </c>
      <c r="H20" s="52">
        <f t="shared" si="6"/>
        <v>29</v>
      </c>
    </row>
    <row r="21" spans="1:20">
      <c r="A21" s="22">
        <f>A20+(A22-A20)/2</f>
        <v>10250</v>
      </c>
      <c r="B21" s="28">
        <f t="shared" si="5"/>
        <v>0</v>
      </c>
      <c r="C21" s="19">
        <f t="shared" si="0"/>
        <v>7.7219825576090528</v>
      </c>
      <c r="D21" s="27">
        <f t="shared" si="1"/>
        <v>7.7219825576090528</v>
      </c>
      <c r="E21" s="28">
        <f t="shared" si="2"/>
        <v>0</v>
      </c>
      <c r="F21" s="19">
        <f t="shared" si="3"/>
        <v>2.4469967230092777</v>
      </c>
      <c r="G21" s="33">
        <f t="shared" si="4"/>
        <v>2.4469967230092777</v>
      </c>
      <c r="H21" s="54"/>
    </row>
    <row r="22" spans="1:20">
      <c r="A22" s="22">
        <f>A20+(A24-A20)/2</f>
        <v>10500</v>
      </c>
      <c r="B22" s="28">
        <f t="shared" si="5"/>
        <v>0</v>
      </c>
      <c r="C22" s="19">
        <f t="shared" si="0"/>
        <v>5.3907015532405751</v>
      </c>
      <c r="D22" s="27">
        <f t="shared" si="1"/>
        <v>5.3907015532405751</v>
      </c>
      <c r="E22" s="28">
        <f t="shared" si="2"/>
        <v>0</v>
      </c>
      <c r="F22" s="19">
        <f t="shared" si="3"/>
        <v>2.4040655482343745</v>
      </c>
      <c r="G22" s="33">
        <f t="shared" si="4"/>
        <v>2.4040655482343745</v>
      </c>
      <c r="H22" s="54"/>
    </row>
    <row r="23" spans="1:20">
      <c r="A23" s="22">
        <f>A22+(A24-A22)/2</f>
        <v>10750</v>
      </c>
      <c r="B23" s="28">
        <f t="shared" si="5"/>
        <v>0</v>
      </c>
      <c r="C23" s="19">
        <f t="shared" si="0"/>
        <v>2.7456356121006706</v>
      </c>
      <c r="D23" s="27">
        <f t="shared" si="1"/>
        <v>2.7456356121006706</v>
      </c>
      <c r="E23" s="28">
        <f t="shared" si="2"/>
        <v>0</v>
      </c>
      <c r="F23" s="19">
        <f t="shared" si="3"/>
        <v>2.3432278341840842</v>
      </c>
      <c r="G23" s="33">
        <f t="shared" si="4"/>
        <v>2.3432278341840842</v>
      </c>
      <c r="H23" s="54"/>
    </row>
    <row r="24" spans="1:20" ht="15" thickBot="1">
      <c r="A24" s="24">
        <v>11000</v>
      </c>
      <c r="B24" s="30">
        <f t="shared" si="5"/>
        <v>0</v>
      </c>
      <c r="C24" s="31">
        <f t="shared" si="0"/>
        <v>-0.25465336030005403</v>
      </c>
      <c r="D24" s="32">
        <f t="shared" si="1"/>
        <v>-0.25465336030005403</v>
      </c>
      <c r="E24" s="30">
        <f t="shared" si="2"/>
        <v>0</v>
      </c>
      <c r="F24" s="31">
        <f t="shared" si="3"/>
        <v>2.2611397034999996</v>
      </c>
      <c r="G24" s="34">
        <f t="shared" si="4"/>
        <v>2.2611397034999996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>
        <f>B2</f>
        <v>0</v>
      </c>
      <c r="C27" s="11" t="str">
        <f>C2</f>
        <v>538-KOMP</v>
      </c>
      <c r="D27" s="11">
        <f>A12</f>
        <v>500</v>
      </c>
      <c r="E27" s="11">
        <f>A16</f>
        <v>7600</v>
      </c>
      <c r="F27" s="11">
        <v>10000</v>
      </c>
      <c r="G27" s="69">
        <f t="shared" ref="G27:L27" si="7">G3</f>
        <v>49.358519999999999</v>
      </c>
      <c r="H27" s="69">
        <f t="shared" si="7"/>
        <v>-2.062927E-4</v>
      </c>
      <c r="I27" s="69">
        <f t="shared" si="7"/>
        <v>-1.2784990000000001E-6</v>
      </c>
      <c r="J27" s="69">
        <f t="shared" si="7"/>
        <v>1.1792989999999999E-10</v>
      </c>
      <c r="K27" s="69">
        <f t="shared" si="7"/>
        <v>3.5272990000000001E-15</v>
      </c>
      <c r="L27" s="69">
        <f t="shared" si="7"/>
        <v>-6.2870430000000003E-19</v>
      </c>
      <c r="M27" s="69">
        <f t="shared" ref="M27:R27" si="8">N3</f>
        <v>2.4825529999999998</v>
      </c>
      <c r="N27" s="69">
        <f t="shared" si="8"/>
        <v>9.7114869999999999E-5</v>
      </c>
      <c r="O27" s="69">
        <f t="shared" si="8"/>
        <v>1.558449E-9</v>
      </c>
      <c r="P27" s="69">
        <f t="shared" si="8"/>
        <v>-1.258005E-11</v>
      </c>
      <c r="Q27" s="69">
        <f t="shared" si="8"/>
        <v>2.1633820000000001E-15</v>
      </c>
      <c r="R27" s="69">
        <f t="shared" si="8"/>
        <v>-1.018825E-19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T27"/>
  <sheetViews>
    <sheetView workbookViewId="0">
      <selection activeCell="F9" sqref="F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20</v>
      </c>
      <c r="C2" s="12" t="s">
        <v>44</v>
      </c>
      <c r="D2" s="2">
        <v>1270.82</v>
      </c>
      <c r="E2" s="2">
        <v>1900.86</v>
      </c>
      <c r="F2" s="2">
        <v>2545.67</v>
      </c>
      <c r="G2" s="8">
        <v>74.189499999999995</v>
      </c>
      <c r="H2" s="8">
        <v>2.0033700000000002E-2</v>
      </c>
      <c r="I2" s="8">
        <v>-7.8894399999999995E-5</v>
      </c>
      <c r="J2" s="8">
        <v>1.00929E-7</v>
      </c>
      <c r="K2" s="8">
        <v>-6.4770300000000005E-11</v>
      </c>
      <c r="L2" s="8">
        <v>1.9842400000000001E-14</v>
      </c>
      <c r="M2" s="8">
        <v>-2.3559299999999999E-18</v>
      </c>
      <c r="N2" s="8">
        <v>0.95089100000000004</v>
      </c>
      <c r="O2" s="8">
        <v>-2.38038E-6</v>
      </c>
      <c r="P2" s="8">
        <v>2.8923600000000001E-7</v>
      </c>
      <c r="Q2" s="8">
        <v>-3.6147999999999998E-10</v>
      </c>
      <c r="R2" s="8">
        <v>2.5439100000000001E-13</v>
      </c>
      <c r="S2" s="8">
        <v>-8.3251800000000006E-17</v>
      </c>
      <c r="T2" s="8">
        <v>9.7717400000000001E-21</v>
      </c>
    </row>
    <row r="3" spans="1:20">
      <c r="G3" s="67">
        <v>74.588899999999995</v>
      </c>
      <c r="H3" s="67">
        <v>-4.1085519999999997E-3</v>
      </c>
      <c r="I3" s="67">
        <v>1.3831809999999999E-5</v>
      </c>
      <c r="J3" s="67">
        <v>-2.4716290000000001E-8</v>
      </c>
      <c r="K3" s="67">
        <v>1.236365E-11</v>
      </c>
      <c r="L3" s="67">
        <v>-2.1140280000000001E-15</v>
      </c>
      <c r="M3" s="18"/>
      <c r="N3" s="67">
        <v>0.94923440000000003</v>
      </c>
      <c r="O3" s="67">
        <v>9.7754939999999998E-5</v>
      </c>
      <c r="P3" s="67">
        <v>-9.5366440000000003E-8</v>
      </c>
      <c r="Q3" s="67">
        <v>1.5966159999999999E-10</v>
      </c>
      <c r="R3" s="67">
        <v>-6.5539080000000006E-14</v>
      </c>
      <c r="S3" s="67">
        <v>7.8173360000000001E-18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74.189499999999995</v>
      </c>
      <c r="C8" s="36">
        <f>G3</f>
        <v>74.588899999999995</v>
      </c>
      <c r="D8" s="37">
        <f>C8-B8</f>
        <v>0.39939999999999998</v>
      </c>
      <c r="E8" s="63">
        <f>N2</f>
        <v>0.95089100000000004</v>
      </c>
      <c r="F8" s="36">
        <f>N3</f>
        <v>0.94923440000000003</v>
      </c>
      <c r="G8" s="38">
        <f>F8-E8</f>
        <v>-1.6566000000000081E-3</v>
      </c>
      <c r="H8" s="53"/>
    </row>
    <row r="9" spans="1:20">
      <c r="A9" s="22">
        <f>A10/2</f>
        <v>312.5</v>
      </c>
      <c r="B9" s="64">
        <f>$G$2+$H$2*A9+$I$2*A9^2+$J$2*A9^3+$K$2*A9^4+$L$2*A9^5+$M$2*A9^6</f>
        <v>75.264851756200187</v>
      </c>
      <c r="C9" s="19">
        <f t="shared" ref="C9:C24" si="0">$G$3+$H$3*A9+$I$3*A9^2+$J$3*A9^3+$K$3*A9^4+$L$3*A9^5</f>
        <v>74.013067544498426</v>
      </c>
      <c r="D9" s="27">
        <f t="shared" ref="D9:D24" si="1">C9-B9</f>
        <v>-1.2517842117017608</v>
      </c>
      <c r="E9" s="64">
        <f t="shared" ref="E9:E24" si="2">$N$2+$O$2*A9+$P$2*A9^2+$Q$2*A9^3+$R$2*A9^4+$S$2*A9^5+$T$2*A9^6</f>
        <v>0.96954839280838379</v>
      </c>
      <c r="F9" s="19">
        <f t="shared" ref="F9:F24" si="3">$N$3+$O$3*A9+$P$3*A9^2+$Q$3*A9^3+$R$3*A9^4+$S$3*A9^5+$T$3*A9^6</f>
        <v>0.97474044329891207</v>
      </c>
      <c r="G9" s="33">
        <f t="shared" ref="G9:G24" si="4">F9-E9</f>
        <v>5.1920504905282883E-3</v>
      </c>
      <c r="H9" s="54"/>
    </row>
    <row r="10" spans="1:20">
      <c r="A10" s="22">
        <f>A12/2</f>
        <v>625</v>
      </c>
      <c r="B10" s="28">
        <f t="shared" ref="B10:B24" si="5">$G$2+$H$2*A10+$I$2*A10^2+$J$2*A10^3+$K$2*A10^4+$L$2*A10^5+$M$2*A10^6</f>
        <v>72.402037543296814</v>
      </c>
      <c r="C10" s="19">
        <f t="shared" si="0"/>
        <v>73.074789146118164</v>
      </c>
      <c r="D10" s="27">
        <f t="shared" si="1"/>
        <v>0.67275160282135005</v>
      </c>
      <c r="E10" s="28">
        <f t="shared" si="2"/>
        <v>1.0055940387050628</v>
      </c>
      <c r="F10" s="19">
        <f t="shared" si="3"/>
        <v>1.0028036539733887</v>
      </c>
      <c r="G10" s="33">
        <f t="shared" si="4"/>
        <v>-2.7903847316741448E-3</v>
      </c>
      <c r="H10" s="54"/>
    </row>
    <row r="11" spans="1:20" ht="15" thickBot="1">
      <c r="A11" s="22">
        <f>A10+(A12-A10)/2</f>
        <v>937.5</v>
      </c>
      <c r="B11" s="28">
        <f t="shared" si="5"/>
        <v>69.530004847273233</v>
      </c>
      <c r="C11" s="19">
        <f t="shared" si="0"/>
        <v>70.548055145092007</v>
      </c>
      <c r="D11" s="27">
        <f t="shared" si="1"/>
        <v>1.0180502978187747</v>
      </c>
      <c r="E11" s="28">
        <f t="shared" si="2"/>
        <v>1.0478750835007609</v>
      </c>
      <c r="F11" s="19">
        <f t="shared" si="3"/>
        <v>1.0436525082139969</v>
      </c>
      <c r="G11" s="33">
        <f t="shared" si="4"/>
        <v>-4.2225752867639521E-3</v>
      </c>
      <c r="H11" s="54"/>
    </row>
    <row r="12" spans="1:20" s="16" customFormat="1">
      <c r="A12" s="23">
        <v>1250</v>
      </c>
      <c r="B12" s="29">
        <f t="shared" si="5"/>
        <v>66.522502380371094</v>
      </c>
      <c r="C12" s="43">
        <f t="shared" si="0"/>
        <v>66.524600136718746</v>
      </c>
      <c r="D12" s="44">
        <f t="shared" si="1"/>
        <v>2.09775634765208E-3</v>
      </c>
      <c r="E12" s="29">
        <f t="shared" si="2"/>
        <v>1.0981148261474611</v>
      </c>
      <c r="F12" s="43">
        <f t="shared" si="3"/>
        <v>1.0981061716796874</v>
      </c>
      <c r="G12" s="45">
        <f t="shared" si="4"/>
        <v>-8.6544677737609987E-6</v>
      </c>
      <c r="H12" s="50">
        <f>ROUND(A12*C12*100/(F12*136000),1)</f>
        <v>55.7</v>
      </c>
    </row>
    <row r="13" spans="1:20">
      <c r="A13" s="22">
        <f>A12+(A14-A12)/2</f>
        <v>1412.5</v>
      </c>
      <c r="B13" s="28">
        <f t="shared" si="5"/>
        <v>64.542894156679566</v>
      </c>
      <c r="C13" s="19">
        <f t="shared" si="0"/>
        <v>64.056648154006282</v>
      </c>
      <c r="D13" s="27">
        <f t="shared" si="1"/>
        <v>-0.48624600267328333</v>
      </c>
      <c r="E13" s="28">
        <f t="shared" si="2"/>
        <v>1.1280432927280262</v>
      </c>
      <c r="F13" s="19">
        <f t="shared" si="3"/>
        <v>1.1300601826766397</v>
      </c>
      <c r="G13" s="33">
        <f t="shared" si="4"/>
        <v>2.0168899486134872E-3</v>
      </c>
      <c r="H13" s="22">
        <f t="shared" ref="H13:H20" si="6">ROUND(A13*C13*100/(F13*136000),1)</f>
        <v>58.9</v>
      </c>
    </row>
    <row r="14" spans="1:20">
      <c r="A14" s="22">
        <f>A12+(A16-A12)/2</f>
        <v>1575</v>
      </c>
      <c r="B14" s="28">
        <f t="shared" si="5"/>
        <v>62.1447996963864</v>
      </c>
      <c r="C14" s="19">
        <f t="shared" si="0"/>
        <v>61.454371952859312</v>
      </c>
      <c r="D14" s="27">
        <f t="shared" si="1"/>
        <v>-0.69042774352708847</v>
      </c>
      <c r="E14" s="28">
        <f t="shared" si="2"/>
        <v>1.1600306236328803</v>
      </c>
      <c r="F14" s="19">
        <f t="shared" si="3"/>
        <v>1.1628944460854906</v>
      </c>
      <c r="G14" s="33">
        <f t="shared" si="4"/>
        <v>2.8638224526102984E-3</v>
      </c>
      <c r="H14" s="22">
        <f t="shared" si="6"/>
        <v>61.2</v>
      </c>
    </row>
    <row r="15" spans="1:20">
      <c r="A15" s="22">
        <f>A14+(A16-A14)/2</f>
        <v>1737.5</v>
      </c>
      <c r="B15" s="28">
        <f t="shared" si="5"/>
        <v>59.316324698974228</v>
      </c>
      <c r="C15" s="19">
        <f t="shared" si="0"/>
        <v>58.765321590335205</v>
      </c>
      <c r="D15" s="27">
        <f t="shared" si="1"/>
        <v>-0.5510031086390228</v>
      </c>
      <c r="E15" s="28">
        <f t="shared" si="2"/>
        <v>1.1928560792843916</v>
      </c>
      <c r="F15" s="19">
        <f t="shared" si="3"/>
        <v>1.1951416669588009</v>
      </c>
      <c r="G15" s="33">
        <f t="shared" si="4"/>
        <v>2.2855876744092285E-3</v>
      </c>
      <c r="H15" s="22">
        <f t="shared" si="6"/>
        <v>62.8</v>
      </c>
    </row>
    <row r="16" spans="1:20" s="16" customFormat="1">
      <c r="A16" s="23">
        <v>1900</v>
      </c>
      <c r="B16" s="29">
        <f t="shared" si="5"/>
        <v>56.104395921670033</v>
      </c>
      <c r="C16" s="43">
        <f t="shared" si="0"/>
        <v>55.965349187279969</v>
      </c>
      <c r="D16" s="44">
        <f t="shared" si="1"/>
        <v>-0.13904673439006388</v>
      </c>
      <c r="E16" s="29">
        <f t="shared" si="2"/>
        <v>1.2246909990209403</v>
      </c>
      <c r="F16" s="43">
        <f t="shared" si="3"/>
        <v>1.22526798605464</v>
      </c>
      <c r="G16" s="45">
        <f t="shared" si="4"/>
        <v>5.7698703369979398E-4</v>
      </c>
      <c r="H16" s="51">
        <f t="shared" si="6"/>
        <v>63.8</v>
      </c>
    </row>
    <row r="17" spans="1:20">
      <c r="A17" s="22">
        <f>A16+(A18-A16)/2</f>
        <v>2062.5</v>
      </c>
      <c r="B17" s="28">
        <f t="shared" si="5"/>
        <v>52.566224032892791</v>
      </c>
      <c r="C17" s="19">
        <f t="shared" si="0"/>
        <v>52.929864160327881</v>
      </c>
      <c r="D17" s="27">
        <f t="shared" si="1"/>
        <v>0.36364012743509022</v>
      </c>
      <c r="E17" s="28">
        <f t="shared" si="2"/>
        <v>1.2532871878713738</v>
      </c>
      <c r="F17" s="19">
        <f t="shared" si="3"/>
        <v>1.251779273371818</v>
      </c>
      <c r="G17" s="33">
        <f t="shared" si="4"/>
        <v>-1.5079144995557847E-3</v>
      </c>
      <c r="H17" s="22">
        <f t="shared" si="6"/>
        <v>64.099999999999994</v>
      </c>
    </row>
    <row r="18" spans="1:20">
      <c r="A18" s="22">
        <f>A16+(A20-A16)/2</f>
        <v>2225</v>
      </c>
      <c r="B18" s="28">
        <f t="shared" si="5"/>
        <v>48.689533367205797</v>
      </c>
      <c r="C18" s="19">
        <f t="shared" si="0"/>
        <v>49.405088453900689</v>
      </c>
      <c r="D18" s="27">
        <f t="shared" si="1"/>
        <v>0.71555508669489143</v>
      </c>
      <c r="E18" s="28">
        <f t="shared" si="2"/>
        <v>1.2762948495035431</v>
      </c>
      <c r="F18" s="19">
        <f t="shared" si="3"/>
        <v>1.2733274216851236</v>
      </c>
      <c r="G18" s="33">
        <f t="shared" si="4"/>
        <v>-2.9674278184195213E-3</v>
      </c>
      <c r="H18" s="22">
        <f t="shared" si="6"/>
        <v>63.5</v>
      </c>
    </row>
    <row r="19" spans="1:20">
      <c r="A19" s="22">
        <f>A18+(A20-A18)/2</f>
        <v>2387.5</v>
      </c>
      <c r="B19" s="28">
        <f t="shared" si="5"/>
        <v>44.281558581777631</v>
      </c>
      <c r="C19" s="19">
        <f t="shared" si="0"/>
        <v>44.979311772206756</v>
      </c>
      <c r="D19" s="27">
        <f t="shared" si="1"/>
        <v>0.69775319042912542</v>
      </c>
      <c r="E19" s="28">
        <f t="shared" si="2"/>
        <v>1.2917100653469031</v>
      </c>
      <c r="F19" s="19">
        <f t="shared" si="3"/>
        <v>1.288816640080551</v>
      </c>
      <c r="G19" s="33">
        <f t="shared" si="4"/>
        <v>-2.8934252663521676E-3</v>
      </c>
      <c r="H19" s="22">
        <f t="shared" si="6"/>
        <v>61.3</v>
      </c>
    </row>
    <row r="20" spans="1:20" s="16" customFormat="1" ht="15" thickBot="1">
      <c r="A20" s="23">
        <v>2550</v>
      </c>
      <c r="B20" s="29">
        <f t="shared" si="5"/>
        <v>38.826808214344624</v>
      </c>
      <c r="C20" s="43">
        <f t="shared" si="0"/>
        <v>39.054146811241253</v>
      </c>
      <c r="D20" s="44">
        <f t="shared" si="1"/>
        <v>0.2273385968966295</v>
      </c>
      <c r="E20" s="29">
        <f t="shared" si="2"/>
        <v>1.2984518198891841</v>
      </c>
      <c r="F20" s="43">
        <f t="shared" si="3"/>
        <v>1.2975097474905426</v>
      </c>
      <c r="G20" s="45">
        <f t="shared" si="4"/>
        <v>-9.420723986415247E-4</v>
      </c>
      <c r="H20" s="52">
        <f t="shared" si="6"/>
        <v>56.4</v>
      </c>
    </row>
    <row r="21" spans="1:20">
      <c r="A21" s="22">
        <f>A20+(A22-A20)/2</f>
        <v>2675</v>
      </c>
      <c r="B21" s="28">
        <f t="shared" si="5"/>
        <v>33.30647149818742</v>
      </c>
      <c r="C21" s="19">
        <f t="shared" si="0"/>
        <v>32.973448263978526</v>
      </c>
      <c r="D21" s="27">
        <f t="shared" si="1"/>
        <v>-0.33302323420889479</v>
      </c>
      <c r="E21" s="28">
        <f t="shared" si="2"/>
        <v>1.2979990641851682</v>
      </c>
      <c r="F21" s="19">
        <f t="shared" si="3"/>
        <v>1.2993814040370204</v>
      </c>
      <c r="G21" s="33">
        <f t="shared" si="4"/>
        <v>1.3823398518522101E-3</v>
      </c>
      <c r="H21" s="54"/>
    </row>
    <row r="22" spans="1:20">
      <c r="A22" s="22">
        <f>A20+(A24-A20)/2</f>
        <v>2800</v>
      </c>
      <c r="B22" s="28">
        <f t="shared" si="5"/>
        <v>25.850056449280373</v>
      </c>
      <c r="C22" s="19">
        <f t="shared" si="0"/>
        <v>25.061513736959853</v>
      </c>
      <c r="D22" s="27">
        <f t="shared" si="1"/>
        <v>-0.78854271232052042</v>
      </c>
      <c r="E22" s="28">
        <f t="shared" si="2"/>
        <v>1.2938882781849594</v>
      </c>
      <c r="F22" s="19">
        <f t="shared" si="3"/>
        <v>1.2971602033484793</v>
      </c>
      <c r="G22" s="33">
        <f t="shared" si="4"/>
        <v>3.2719251635198177E-3</v>
      </c>
      <c r="H22" s="54"/>
    </row>
    <row r="23" spans="1:20">
      <c r="A23" s="22">
        <f>A22+(A24-A22)/2</f>
        <v>2925</v>
      </c>
      <c r="B23" s="28">
        <f t="shared" si="5"/>
        <v>15.418237131286332</v>
      </c>
      <c r="C23" s="19">
        <f t="shared" si="0"/>
        <v>14.757716142636696</v>
      </c>
      <c r="D23" s="27">
        <f t="shared" si="1"/>
        <v>-0.66052098864963682</v>
      </c>
      <c r="E23" s="28">
        <f t="shared" si="2"/>
        <v>1.2884347085039352</v>
      </c>
      <c r="F23" s="19">
        <f t="shared" si="3"/>
        <v>1.2911758860863443</v>
      </c>
      <c r="G23" s="33">
        <f t="shared" si="4"/>
        <v>2.7411775824091045E-3</v>
      </c>
      <c r="H23" s="54"/>
    </row>
    <row r="24" spans="1:20" ht="15" thickBot="1">
      <c r="A24" s="24">
        <v>3050</v>
      </c>
      <c r="B24" s="30">
        <f t="shared" si="5"/>
        <v>0.59540953151940812</v>
      </c>
      <c r="C24" s="31">
        <f t="shared" si="0"/>
        <v>1.4004552958036811</v>
      </c>
      <c r="D24" s="32">
        <f t="shared" si="1"/>
        <v>0.80504576428427299</v>
      </c>
      <c r="E24" s="30">
        <f t="shared" si="2"/>
        <v>1.285352737545657</v>
      </c>
      <c r="F24" s="31">
        <f t="shared" si="3"/>
        <v>1.2820154407089164</v>
      </c>
      <c r="G24" s="34">
        <f t="shared" si="4"/>
        <v>-3.3372968367406664E-3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SJ1600</v>
      </c>
      <c r="C27" s="11" t="str">
        <f>C2</f>
        <v>538-1900</v>
      </c>
      <c r="D27" s="11">
        <f>A12</f>
        <v>1250</v>
      </c>
      <c r="E27" s="11">
        <f>A16</f>
        <v>1900</v>
      </c>
      <c r="F27" s="11">
        <f>A20</f>
        <v>2550</v>
      </c>
      <c r="G27" s="69">
        <f t="shared" ref="G27:L27" si="7">G3</f>
        <v>74.588899999999995</v>
      </c>
      <c r="H27" s="69">
        <f t="shared" si="7"/>
        <v>-4.1085519999999997E-3</v>
      </c>
      <c r="I27" s="69">
        <f t="shared" si="7"/>
        <v>1.3831809999999999E-5</v>
      </c>
      <c r="J27" s="69">
        <f t="shared" si="7"/>
        <v>-2.4716290000000001E-8</v>
      </c>
      <c r="K27" s="69">
        <f t="shared" si="7"/>
        <v>1.236365E-11</v>
      </c>
      <c r="L27" s="69">
        <f t="shared" si="7"/>
        <v>-2.1140280000000001E-15</v>
      </c>
      <c r="M27" s="69">
        <f t="shared" ref="M27:R27" si="8">N3</f>
        <v>0.94923440000000003</v>
      </c>
      <c r="N27" s="69">
        <f t="shared" si="8"/>
        <v>9.7754939999999998E-5</v>
      </c>
      <c r="O27" s="69">
        <f t="shared" si="8"/>
        <v>-9.5366440000000003E-8</v>
      </c>
      <c r="P27" s="69">
        <f t="shared" si="8"/>
        <v>1.5966159999999999E-10</v>
      </c>
      <c r="Q27" s="69">
        <f t="shared" si="8"/>
        <v>-6.5539080000000006E-14</v>
      </c>
      <c r="R27" s="69">
        <f t="shared" si="8"/>
        <v>7.8173360000000001E-18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21</v>
      </c>
      <c r="C2" s="12" t="s">
        <v>43</v>
      </c>
      <c r="D2" s="2">
        <v>1654.32</v>
      </c>
      <c r="E2" s="2">
        <v>2402.75</v>
      </c>
      <c r="F2" s="2">
        <v>2882.04</v>
      </c>
      <c r="G2" s="8">
        <v>60.569699999999997</v>
      </c>
      <c r="H2" s="8">
        <v>-2.8733299999999999E-3</v>
      </c>
      <c r="I2" s="8">
        <v>-3.7258E-6</v>
      </c>
      <c r="J2" s="8">
        <v>3.5304700000000001E-9</v>
      </c>
      <c r="K2" s="8">
        <v>-4.7981400000000004E-13</v>
      </c>
      <c r="L2" s="8">
        <v>-5.8663500000000002E-16</v>
      </c>
      <c r="M2" s="8">
        <v>1.2315099999999999E-19</v>
      </c>
      <c r="N2" s="8">
        <v>0.74104099999999995</v>
      </c>
      <c r="O2" s="8">
        <v>-3.37292E-4</v>
      </c>
      <c r="P2" s="8">
        <v>1.4579499999999999E-6</v>
      </c>
      <c r="Q2" s="8">
        <v>-1.49976E-9</v>
      </c>
      <c r="R2" s="8">
        <v>7.9181100000000001E-13</v>
      </c>
      <c r="S2" s="8">
        <v>-2.1249900000000001E-16</v>
      </c>
      <c r="T2" s="8">
        <v>2.2044799999999999E-20</v>
      </c>
    </row>
    <row r="3" spans="1:20">
      <c r="G3" s="67">
        <v>60.526389999999999</v>
      </c>
      <c r="H3" s="67">
        <v>1.4794739999999999E-6</v>
      </c>
      <c r="I3" s="67">
        <v>-1.3097490000000001E-5</v>
      </c>
      <c r="J3" s="67">
        <v>1.4273210000000001E-8</v>
      </c>
      <c r="K3" s="67">
        <v>-6.0664959999999998E-12</v>
      </c>
      <c r="L3" s="67">
        <v>7.6318100000000003E-16</v>
      </c>
      <c r="M3" s="18"/>
      <c r="N3" s="67">
        <v>0.73328839999999995</v>
      </c>
      <c r="O3" s="67">
        <v>1.7731689999999999E-4</v>
      </c>
      <c r="P3" s="67">
        <v>-2.1964149999999999E-7</v>
      </c>
      <c r="Q3" s="67">
        <v>4.2325700000000002E-10</v>
      </c>
      <c r="R3" s="67">
        <v>-2.0824E-13</v>
      </c>
      <c r="S3" s="67">
        <v>2.9126520000000002E-17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60.569699999999997</v>
      </c>
      <c r="C8" s="36">
        <f>G3</f>
        <v>60.526389999999999</v>
      </c>
      <c r="D8" s="37">
        <f>C8-B8</f>
        <v>-4.3309999999998183E-2</v>
      </c>
      <c r="E8" s="63">
        <f>N2</f>
        <v>0.74104099999999995</v>
      </c>
      <c r="F8" s="36">
        <f>N3</f>
        <v>0.73328839999999995</v>
      </c>
      <c r="G8" s="38">
        <f>F8-E8</f>
        <v>-7.7525999999999984E-3</v>
      </c>
      <c r="H8" s="53"/>
    </row>
    <row r="9" spans="1:20">
      <c r="A9" s="22">
        <f>A10/2</f>
        <v>412.5</v>
      </c>
      <c r="B9" s="64">
        <f>$G$2+$H$2*A9+$I$2*A9^2+$J$2*A9^3+$K$2*A9^4+$L$2*A9^5+$M$2*A9^6</f>
        <v>58.977993277641623</v>
      </c>
      <c r="C9" s="19">
        <f t="shared" ref="C9:C24" si="0">$G$3+$H$3*A9+$I$3*A9^2+$J$3*A9^3+$K$3*A9^4+$L$3*A9^5</f>
        <v>59.133679942921191</v>
      </c>
      <c r="D9" s="27">
        <f t="shared" ref="D9:D24" si="1">C9-B9</f>
        <v>0.15568666527956765</v>
      </c>
      <c r="E9" s="64">
        <f t="shared" ref="E9:E24" si="2">$N$2+$O$2*A9+$P$2*A9^2+$Q$2*A9^3+$R$2*A9^4+$S$2*A9^5+$T$2*A9^6</f>
        <v>0.76521613511441355</v>
      </c>
      <c r="F9" s="19">
        <f t="shared" ref="F9:F24" si="3">$N$3+$O$3*A9+$P$3*A9^2+$Q$3*A9^3+$R$3*A9^4+$S$3*A9^5+$T$3*A9^6</f>
        <v>0.79308508389322574</v>
      </c>
      <c r="G9" s="33">
        <f t="shared" ref="G9:G24" si="4">F9-E9</f>
        <v>2.7868948778812186E-2</v>
      </c>
      <c r="H9" s="54"/>
    </row>
    <row r="10" spans="1:20">
      <c r="A10" s="22">
        <f>A12/2</f>
        <v>825</v>
      </c>
      <c r="B10" s="28">
        <f t="shared" ref="B10:B24" si="5">$G$2+$H$2*A10+$I$2*A10^2+$J$2*A10^3+$K$2*A10^4+$L$2*A10^5+$M$2*A10^6</f>
        <v>57.238098569335371</v>
      </c>
      <c r="C10" s="19">
        <f t="shared" si="0"/>
        <v>57.109128941484499</v>
      </c>
      <c r="D10" s="27">
        <f t="shared" si="1"/>
        <v>-0.1289696278508714</v>
      </c>
      <c r="E10" s="28">
        <f t="shared" si="2"/>
        <v>0.90549791909383093</v>
      </c>
      <c r="F10" s="19">
        <f t="shared" si="3"/>
        <v>0.88241112331760119</v>
      </c>
      <c r="G10" s="33">
        <f t="shared" si="4"/>
        <v>-2.308679577622974E-2</v>
      </c>
      <c r="H10" s="54"/>
    </row>
    <row r="11" spans="1:20" ht="15" thickBot="1">
      <c r="A11" s="22">
        <f>A10+(A12-A10)/2</f>
        <v>1237.5</v>
      </c>
      <c r="B11" s="28">
        <f t="shared" si="5"/>
        <v>55.613391063632221</v>
      </c>
      <c r="C11" s="19">
        <f t="shared" si="0"/>
        <v>55.507740413972357</v>
      </c>
      <c r="D11" s="27">
        <f t="shared" si="1"/>
        <v>-0.10565064965986437</v>
      </c>
      <c r="E11" s="28">
        <f t="shared" si="2"/>
        <v>1.0335573696315974</v>
      </c>
      <c r="F11" s="19">
        <f t="shared" si="3"/>
        <v>1.0146437094562175</v>
      </c>
      <c r="G11" s="33">
        <f t="shared" si="4"/>
        <v>-1.8913660175379876E-2</v>
      </c>
      <c r="H11" s="54"/>
    </row>
    <row r="12" spans="1:20" s="16" customFormat="1">
      <c r="A12" s="23">
        <v>1650</v>
      </c>
      <c r="B12" s="29">
        <f t="shared" si="5"/>
        <v>53.298795469400297</v>
      </c>
      <c r="C12" s="43">
        <f t="shared" si="0"/>
        <v>53.356610674854068</v>
      </c>
      <c r="D12" s="44">
        <f t="shared" si="1"/>
        <v>5.7815205453771057E-2</v>
      </c>
      <c r="E12" s="29">
        <f t="shared" si="2"/>
        <v>1.1316004461448628</v>
      </c>
      <c r="F12" s="43">
        <f t="shared" si="3"/>
        <v>1.1419462855382376</v>
      </c>
      <c r="G12" s="45">
        <f t="shared" si="4"/>
        <v>1.0345839393374856E-2</v>
      </c>
      <c r="H12" s="50">
        <f>ROUND(A12*C12*100/(F12*136000),1)</f>
        <v>56.7</v>
      </c>
    </row>
    <row r="13" spans="1:20">
      <c r="A13" s="22">
        <f>A12+(A14-A12)/2</f>
        <v>1837.5</v>
      </c>
      <c r="B13" s="28">
        <f t="shared" si="5"/>
        <v>51.595351404131364</v>
      </c>
      <c r="C13" s="19">
        <f t="shared" si="0"/>
        <v>51.68787087418292</v>
      </c>
      <c r="D13" s="27">
        <f t="shared" si="1"/>
        <v>9.2519470051556141E-2</v>
      </c>
      <c r="E13" s="28">
        <f t="shared" si="2"/>
        <v>1.1630740898811935</v>
      </c>
      <c r="F13" s="19">
        <f t="shared" si="3"/>
        <v>1.1796310394105669</v>
      </c>
      <c r="G13" s="33">
        <f t="shared" si="4"/>
        <v>1.6556949529373366E-2</v>
      </c>
      <c r="H13" s="22">
        <f t="shared" ref="H13:H20" si="6">ROUND(A13*C13*100/(F13*136000),1)</f>
        <v>59.2</v>
      </c>
    </row>
    <row r="14" spans="1:20">
      <c r="A14" s="22">
        <f>A12+(A16-A12)/2</f>
        <v>2025</v>
      </c>
      <c r="B14" s="28">
        <f t="shared" si="5"/>
        <v>49.237442511082975</v>
      </c>
      <c r="C14" s="19">
        <f t="shared" si="0"/>
        <v>49.320783665034966</v>
      </c>
      <c r="D14" s="27">
        <f t="shared" si="1"/>
        <v>8.3341153951991487E-2</v>
      </c>
      <c r="E14" s="28">
        <f t="shared" si="2"/>
        <v>1.1815966329155236</v>
      </c>
      <c r="F14" s="19">
        <f t="shared" si="3"/>
        <v>1.1965092364942826</v>
      </c>
      <c r="G14" s="33">
        <f t="shared" si="4"/>
        <v>1.4912603578759009E-2</v>
      </c>
      <c r="H14" s="22">
        <f t="shared" si="6"/>
        <v>61.4</v>
      </c>
    </row>
    <row r="15" spans="1:20">
      <c r="A15" s="22">
        <f>A14+(A16-A14)/2</f>
        <v>2212.5</v>
      </c>
      <c r="B15" s="28">
        <f t="shared" si="5"/>
        <v>46.057338062209645</v>
      </c>
      <c r="C15" s="19">
        <f t="shared" si="0"/>
        <v>46.094819123530662</v>
      </c>
      <c r="D15" s="27">
        <f t="shared" si="1"/>
        <v>3.7481061321017251E-2</v>
      </c>
      <c r="E15" s="28">
        <f t="shared" si="2"/>
        <v>1.182062538686921</v>
      </c>
      <c r="F15" s="19">
        <f t="shared" si="3"/>
        <v>1.1887643253239144</v>
      </c>
      <c r="G15" s="33">
        <f t="shared" si="4"/>
        <v>6.7017866369933898E-3</v>
      </c>
      <c r="H15" s="22">
        <f t="shared" si="6"/>
        <v>63.1</v>
      </c>
    </row>
    <row r="16" spans="1:20" s="16" customFormat="1">
      <c r="A16" s="23">
        <v>2400</v>
      </c>
      <c r="B16" s="29">
        <f t="shared" si="5"/>
        <v>41.92222360857599</v>
      </c>
      <c r="C16" s="43">
        <f t="shared" si="0"/>
        <v>41.898709157440045</v>
      </c>
      <c r="D16" s="44">
        <f t="shared" si="1"/>
        <v>-2.351445113594508E-2</v>
      </c>
      <c r="E16" s="29">
        <f t="shared" si="2"/>
        <v>1.1593691051647976</v>
      </c>
      <c r="F16" s="43">
        <f t="shared" si="3"/>
        <v>1.1551505358848</v>
      </c>
      <c r="G16" s="45">
        <f t="shared" si="4"/>
        <v>-4.2185692799976415E-3</v>
      </c>
      <c r="H16" s="51">
        <f t="shared" si="6"/>
        <v>64</v>
      </c>
    </row>
    <row r="17" spans="1:20">
      <c r="A17" s="22">
        <f>A16+(A18-A16)/2</f>
        <v>2520</v>
      </c>
      <c r="B17" s="28">
        <f t="shared" si="5"/>
        <v>38.738424956156649</v>
      </c>
      <c r="C17" s="19">
        <f t="shared" si="0"/>
        <v>38.68166010814484</v>
      </c>
      <c r="D17" s="27">
        <f t="shared" si="1"/>
        <v>-5.6764848011809477E-2</v>
      </c>
      <c r="E17" s="28">
        <f t="shared" si="2"/>
        <v>1.1310545295433254</v>
      </c>
      <c r="F17" s="19">
        <f t="shared" si="3"/>
        <v>1.1208826875438453</v>
      </c>
      <c r="G17" s="33">
        <f t="shared" si="4"/>
        <v>-1.0171841999480069E-2</v>
      </c>
      <c r="H17" s="22">
        <f t="shared" si="6"/>
        <v>63.9</v>
      </c>
    </row>
    <row r="18" spans="1:20">
      <c r="A18" s="22">
        <f>A16+(A20-A16)/2</f>
        <v>2640</v>
      </c>
      <c r="B18" s="28">
        <f t="shared" si="5"/>
        <v>35.132837958395548</v>
      </c>
      <c r="C18" s="19">
        <f t="shared" si="0"/>
        <v>35.056888045124467</v>
      </c>
      <c r="D18" s="27">
        <f t="shared" si="1"/>
        <v>-7.5949913271081471E-2</v>
      </c>
      <c r="E18" s="28">
        <f t="shared" si="2"/>
        <v>1.0918455719024296</v>
      </c>
      <c r="F18" s="19">
        <f t="shared" si="3"/>
        <v>1.0782381584527889</v>
      </c>
      <c r="G18" s="33">
        <f t="shared" si="4"/>
        <v>-1.3607413449640671E-2</v>
      </c>
      <c r="H18" s="22">
        <f t="shared" si="6"/>
        <v>63.1</v>
      </c>
    </row>
    <row r="19" spans="1:20">
      <c r="A19" s="22">
        <f>A18+(A20-A18)/2</f>
        <v>2760</v>
      </c>
      <c r="B19" s="28">
        <f t="shared" si="5"/>
        <v>31.124915384889761</v>
      </c>
      <c r="C19" s="19">
        <f t="shared" si="0"/>
        <v>31.050259323102779</v>
      </c>
      <c r="D19" s="27">
        <f t="shared" si="1"/>
        <v>-7.4656061786981809E-2</v>
      </c>
      <c r="E19" s="28">
        <f t="shared" si="2"/>
        <v>1.0428133917204629</v>
      </c>
      <c r="F19" s="19">
        <f t="shared" si="3"/>
        <v>1.0294361820186095</v>
      </c>
      <c r="G19" s="33">
        <f t="shared" si="4"/>
        <v>-1.337720970185341E-2</v>
      </c>
      <c r="H19" s="22">
        <f t="shared" si="6"/>
        <v>61.2</v>
      </c>
    </row>
    <row r="20" spans="1:20" s="16" customFormat="1" ht="15" thickBot="1">
      <c r="A20" s="23">
        <v>2880</v>
      </c>
      <c r="B20" s="29">
        <f t="shared" si="5"/>
        <v>26.757301988768148</v>
      </c>
      <c r="C20" s="43">
        <f t="shared" si="0"/>
        <v>26.70758414776239</v>
      </c>
      <c r="D20" s="44">
        <f t="shared" si="1"/>
        <v>-4.9717841005758601E-2</v>
      </c>
      <c r="E20" s="29">
        <f t="shared" si="2"/>
        <v>0.9864876175081605</v>
      </c>
      <c r="F20" s="43">
        <f t="shared" si="3"/>
        <v>0.97757302523398693</v>
      </c>
      <c r="G20" s="45">
        <f t="shared" si="4"/>
        <v>-8.9145922741735717E-3</v>
      </c>
      <c r="H20" s="52">
        <f t="shared" si="6"/>
        <v>57.9</v>
      </c>
    </row>
    <row r="21" spans="1:20">
      <c r="A21" s="22">
        <f>A20+(A22-A20)/2</f>
        <v>3052.5</v>
      </c>
      <c r="B21" s="28">
        <f t="shared" si="5"/>
        <v>19.996184050132413</v>
      </c>
      <c r="C21" s="19">
        <f t="shared" si="0"/>
        <v>20.018146725466806</v>
      </c>
      <c r="D21" s="27">
        <f t="shared" si="1"/>
        <v>2.1962675334393111E-2</v>
      </c>
      <c r="E21" s="28">
        <f t="shared" si="2"/>
        <v>0.90212166545451211</v>
      </c>
      <c r="F21" s="19">
        <f t="shared" si="3"/>
        <v>0.90603607936216779</v>
      </c>
      <c r="G21" s="33">
        <f t="shared" si="4"/>
        <v>3.9144139076556783E-3</v>
      </c>
      <c r="H21" s="54"/>
    </row>
    <row r="22" spans="1:20">
      <c r="A22" s="22">
        <f>A20+(A24-A20)/2</f>
        <v>3225</v>
      </c>
      <c r="B22" s="28">
        <f t="shared" si="5"/>
        <v>12.969555435501647</v>
      </c>
      <c r="C22" s="19">
        <f t="shared" si="0"/>
        <v>13.071979054435474</v>
      </c>
      <c r="D22" s="27">
        <f t="shared" si="1"/>
        <v>0.10242361893382679</v>
      </c>
      <c r="E22" s="28">
        <f t="shared" si="2"/>
        <v>0.83437616634360623</v>
      </c>
      <c r="F22" s="19">
        <f t="shared" si="3"/>
        <v>0.85269119897296441</v>
      </c>
      <c r="G22" s="33">
        <f t="shared" si="4"/>
        <v>1.8315032629358186E-2</v>
      </c>
      <c r="H22" s="54"/>
    </row>
    <row r="23" spans="1:20">
      <c r="A23" s="22">
        <f>A22+(A24-A22)/2</f>
        <v>3397.5</v>
      </c>
      <c r="B23" s="28">
        <f t="shared" si="5"/>
        <v>6.1702853655188505</v>
      </c>
      <c r="C23" s="19">
        <f t="shared" si="0"/>
        <v>6.2802868033961659</v>
      </c>
      <c r="D23" s="27">
        <f t="shared" si="1"/>
        <v>0.11000143787731531</v>
      </c>
      <c r="E23" s="28">
        <f t="shared" si="2"/>
        <v>0.81882548216523077</v>
      </c>
      <c r="F23" s="19">
        <f t="shared" si="3"/>
        <v>0.83849447402619148</v>
      </c>
      <c r="G23" s="33">
        <f t="shared" si="4"/>
        <v>1.9668991860960716E-2</v>
      </c>
      <c r="H23" s="54"/>
    </row>
    <row r="24" spans="1:20" ht="15" thickBot="1">
      <c r="A24" s="24">
        <v>3570</v>
      </c>
      <c r="B24" s="30">
        <f t="shared" si="5"/>
        <v>0.28869627518665197</v>
      </c>
      <c r="C24" s="31">
        <f t="shared" si="0"/>
        <v>0.18687399837165231</v>
      </c>
      <c r="D24" s="32">
        <f t="shared" si="1"/>
        <v>-0.10182227681499967</v>
      </c>
      <c r="E24" s="30">
        <f t="shared" si="2"/>
        <v>0.90820879284870415</v>
      </c>
      <c r="F24" s="31">
        <f t="shared" si="3"/>
        <v>0.88995738995118501</v>
      </c>
      <c r="G24" s="34">
        <f t="shared" si="4"/>
        <v>-1.8251402897519142E-2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SJ2000</v>
      </c>
      <c r="C27" s="11" t="str">
        <f>C2</f>
        <v>538-2400</v>
      </c>
      <c r="D27" s="11">
        <f>A12</f>
        <v>1650</v>
      </c>
      <c r="E27" s="11">
        <f>A16</f>
        <v>2400</v>
      </c>
      <c r="F27" s="11">
        <f>A20</f>
        <v>2880</v>
      </c>
      <c r="G27" s="69">
        <f t="shared" ref="G27:L27" si="7">G3</f>
        <v>60.526389999999999</v>
      </c>
      <c r="H27" s="69">
        <f t="shared" si="7"/>
        <v>1.4794739999999999E-6</v>
      </c>
      <c r="I27" s="69">
        <f t="shared" si="7"/>
        <v>-1.3097490000000001E-5</v>
      </c>
      <c r="J27" s="69">
        <f t="shared" si="7"/>
        <v>1.4273210000000001E-8</v>
      </c>
      <c r="K27" s="69">
        <f t="shared" si="7"/>
        <v>-6.0664959999999998E-12</v>
      </c>
      <c r="L27" s="69">
        <f t="shared" si="7"/>
        <v>7.6318100000000003E-16</v>
      </c>
      <c r="M27" s="69">
        <f t="shared" ref="M27:R27" si="8">N3</f>
        <v>0.73328839999999995</v>
      </c>
      <c r="N27" s="69">
        <f t="shared" si="8"/>
        <v>1.7731689999999999E-4</v>
      </c>
      <c r="O27" s="69">
        <f t="shared" si="8"/>
        <v>-2.1964149999999999E-7</v>
      </c>
      <c r="P27" s="69">
        <f t="shared" si="8"/>
        <v>4.2325700000000002E-10</v>
      </c>
      <c r="Q27" s="69">
        <f t="shared" si="8"/>
        <v>-2.0824E-13</v>
      </c>
      <c r="R27" s="69">
        <f t="shared" si="8"/>
        <v>2.9126520000000002E-17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T27"/>
  <sheetViews>
    <sheetView workbookViewId="0">
      <selection activeCell="G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5" width="12.5546875" bestFit="1" customWidth="1"/>
    <col min="6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22</v>
      </c>
      <c r="C2" s="12" t="s">
        <v>42</v>
      </c>
      <c r="D2" s="2">
        <v>2149.9</v>
      </c>
      <c r="E2" s="2">
        <v>3016.84</v>
      </c>
      <c r="F2" s="2">
        <v>3870.19</v>
      </c>
      <c r="G2" s="8">
        <v>57.744599999999998</v>
      </c>
      <c r="H2" s="8">
        <v>-1.1872E-3</v>
      </c>
      <c r="I2" s="8">
        <v>1.5067300000000001E-5</v>
      </c>
      <c r="J2" s="8">
        <v>-1.3114700000000001E-8</v>
      </c>
      <c r="K2" s="8">
        <v>4.32676E-12</v>
      </c>
      <c r="L2" s="8">
        <v>-6.71387E-16</v>
      </c>
      <c r="M2" s="8">
        <v>3.9433599999999998E-20</v>
      </c>
      <c r="N2" s="8">
        <v>1.1231199999999999</v>
      </c>
      <c r="O2" s="8">
        <v>-4.5266499999999998E-5</v>
      </c>
      <c r="P2" s="8">
        <v>7.6637599999999995E-7</v>
      </c>
      <c r="Q2" s="8">
        <v>-6.36834E-10</v>
      </c>
      <c r="R2" s="8">
        <v>2.23617E-13</v>
      </c>
      <c r="S2" s="8">
        <v>-3.5714300000000001E-17</v>
      </c>
      <c r="T2" s="8">
        <v>2.1341800000000002E-21</v>
      </c>
    </row>
    <row r="3" spans="1:20">
      <c r="G3" s="67">
        <v>57.539709999999999</v>
      </c>
      <c r="H3" s="67">
        <v>5.5577689999999997E-3</v>
      </c>
      <c r="I3" s="67">
        <v>3.4387220000000001E-7</v>
      </c>
      <c r="J3" s="67">
        <v>-1.7585999999999999E-9</v>
      </c>
      <c r="K3" s="67">
        <v>3.5361530000000003E-13</v>
      </c>
      <c r="L3" s="67">
        <v>-2.6593569999999999E-17</v>
      </c>
      <c r="M3" s="18"/>
      <c r="N3" s="67">
        <v>1.112031</v>
      </c>
      <c r="O3" s="67">
        <v>3.197769E-4</v>
      </c>
      <c r="P3" s="67">
        <v>-3.0468450000000003E-8</v>
      </c>
      <c r="Q3" s="67">
        <v>-2.223221E-11</v>
      </c>
      <c r="R3" s="67">
        <v>8.5870260000000002E-15</v>
      </c>
      <c r="S3" s="67">
        <v>-8.1753050000000002E-19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57.744599999999998</v>
      </c>
      <c r="C8" s="36">
        <f>G3</f>
        <v>57.539709999999999</v>
      </c>
      <c r="D8" s="37">
        <f>C8-B8</f>
        <v>-0.20488999999999891</v>
      </c>
      <c r="E8" s="63">
        <f>N2</f>
        <v>1.1231199999999999</v>
      </c>
      <c r="F8" s="36">
        <f>N3</f>
        <v>1.112031</v>
      </c>
      <c r="G8" s="38">
        <f>F8-E8</f>
        <v>-1.1088999999999904E-2</v>
      </c>
      <c r="H8" s="53"/>
    </row>
    <row r="9" spans="1:20">
      <c r="A9" s="22">
        <f>A10/2</f>
        <v>537.5</v>
      </c>
      <c r="B9" s="64">
        <f>$G$2+$H$2*A9+$I$2*A9^2+$J$2*A9^3+$K$2*A9^4+$L$2*A9^5+$M$2*A9^6</f>
        <v>59.754944381645039</v>
      </c>
      <c r="C9" s="19">
        <f t="shared" ref="C9:C24" si="0">$G$3+$H$3*A9+$I$3*A9^2+$J$3*A9^3+$K$3*A9^4+$L$3*A9^5</f>
        <v>60.381591821378933</v>
      </c>
      <c r="D9" s="27">
        <f t="shared" ref="D9:D24" si="1">C9-B9</f>
        <v>0.62664743973389392</v>
      </c>
      <c r="E9" s="64">
        <f t="shared" ref="E9:E24" si="2">$N$2+$O$2*A9+$P$2*A9^2+$Q$2*A9^3+$R$2*A9^4+$S$2*A9^5+$T$2*A9^6</f>
        <v>1.2384217599513927</v>
      </c>
      <c r="F9" s="19">
        <f t="shared" ref="F9:F24" si="3">$N$3+$O$3*A9+$P$3*A9^2+$Q$3*A9^3+$R$3*A9^4+$S$3*A9^5+$T$3*A9^6</f>
        <v>1.2723362370445397</v>
      </c>
      <c r="G9" s="33">
        <f t="shared" ref="G9:G24" si="4">F9-E9</f>
        <v>3.3914477093146989E-2</v>
      </c>
      <c r="H9" s="54"/>
    </row>
    <row r="10" spans="1:20">
      <c r="A10" s="22">
        <f>A12/2</f>
        <v>1075</v>
      </c>
      <c r="B10" s="28">
        <f t="shared" ref="B10:B24" si="5">$G$2+$H$2*A10+$I$2*A10^2+$J$2*A10^3+$K$2*A10^4+$L$2*A10^5+$M$2*A10^6</f>
        <v>62.463407263458834</v>
      </c>
      <c r="C10" s="19">
        <f t="shared" si="0"/>
        <v>62.16105951357325</v>
      </c>
      <c r="D10" s="27">
        <f t="shared" si="1"/>
        <v>-0.30234774988558399</v>
      </c>
      <c r="E10" s="28">
        <f t="shared" si="2"/>
        <v>1.4196196790316695</v>
      </c>
      <c r="F10" s="19">
        <f t="shared" si="3"/>
        <v>1.403256097433311</v>
      </c>
      <c r="G10" s="33">
        <f t="shared" si="4"/>
        <v>-1.636358159835849E-2</v>
      </c>
      <c r="H10" s="54"/>
    </row>
    <row r="11" spans="1:20" ht="15" thickBot="1">
      <c r="A11" s="22">
        <f>A10+(A12-A10)/2</f>
        <v>1612.5</v>
      </c>
      <c r="B11" s="28">
        <f t="shared" si="5"/>
        <v>62.647179698634666</v>
      </c>
      <c r="C11" s="19">
        <f t="shared" si="0"/>
        <v>62.123169074266194</v>
      </c>
      <c r="D11" s="27">
        <f t="shared" si="1"/>
        <v>-0.52401062436847212</v>
      </c>
      <c r="E11" s="28">
        <f t="shared" si="2"/>
        <v>1.5327373228554391</v>
      </c>
      <c r="F11" s="19">
        <f t="shared" si="3"/>
        <v>1.504377089243043</v>
      </c>
      <c r="G11" s="33">
        <f t="shared" si="4"/>
        <v>-2.8360233612396035E-2</v>
      </c>
      <c r="H11" s="54"/>
    </row>
    <row r="12" spans="1:20" s="16" customFormat="1">
      <c r="A12" s="23">
        <f>ROUND(D2,0)</f>
        <v>2150</v>
      </c>
      <c r="B12" s="29">
        <f t="shared" si="5"/>
        <v>60.005275097253516</v>
      </c>
      <c r="C12" s="43">
        <f t="shared" si="0"/>
        <v>59.93500116499829</v>
      </c>
      <c r="D12" s="44">
        <f t="shared" si="1"/>
        <v>-7.0273932255226157E-2</v>
      </c>
      <c r="E12" s="29">
        <f t="shared" si="2"/>
        <v>1.5874884671565126</v>
      </c>
      <c r="F12" s="43">
        <f t="shared" si="3"/>
        <v>1.5836847521932838</v>
      </c>
      <c r="G12" s="45">
        <f t="shared" si="4"/>
        <v>-3.8037149632288436E-3</v>
      </c>
      <c r="H12" s="50">
        <f>ROUND(A12*C12*100/(F12*136000),1)</f>
        <v>59.8</v>
      </c>
    </row>
    <row r="13" spans="1:20">
      <c r="A13" s="22">
        <f>A12+(A14-A12)/2</f>
        <v>2362.5</v>
      </c>
      <c r="B13" s="28">
        <f t="shared" si="5"/>
        <v>58.337288522867638</v>
      </c>
      <c r="C13" s="19">
        <f t="shared" si="0"/>
        <v>58.45885835060988</v>
      </c>
      <c r="D13" s="27">
        <f t="shared" si="1"/>
        <v>0.1215698277422419</v>
      </c>
      <c r="E13" s="28">
        <f t="shared" si="2"/>
        <v>1.6050488225830588</v>
      </c>
      <c r="F13" s="19">
        <f t="shared" si="3"/>
        <v>1.6116278071885215</v>
      </c>
      <c r="G13" s="33">
        <f t="shared" si="4"/>
        <v>6.5789846054626899E-3</v>
      </c>
      <c r="H13" s="22">
        <f t="shared" ref="H13:H20" si="6">ROUND(A13*C13*100/(F13*136000),1)</f>
        <v>63</v>
      </c>
    </row>
    <row r="14" spans="1:20">
      <c r="A14" s="22">
        <f>A12+(A16-A12)/2</f>
        <v>2575</v>
      </c>
      <c r="B14" s="28">
        <f t="shared" si="5"/>
        <v>56.389037613007879</v>
      </c>
      <c r="C14" s="19">
        <f t="shared" si="0"/>
        <v>56.641059187788564</v>
      </c>
      <c r="D14" s="27">
        <f t="shared" si="1"/>
        <v>0.25202157478068443</v>
      </c>
      <c r="E14" s="28">
        <f t="shared" si="2"/>
        <v>1.6251802240987465</v>
      </c>
      <c r="F14" s="19">
        <f t="shared" si="3"/>
        <v>1.6388193143450107</v>
      </c>
      <c r="G14" s="33">
        <f t="shared" si="4"/>
        <v>1.3639090246264196E-2</v>
      </c>
      <c r="H14" s="22">
        <f t="shared" si="6"/>
        <v>65.400000000000006</v>
      </c>
    </row>
    <row r="15" spans="1:20">
      <c r="A15" s="22">
        <f>A14+(A16-A14)/2</f>
        <v>2787.5</v>
      </c>
      <c r="B15" s="28">
        <f t="shared" si="5"/>
        <v>54.19216747734388</v>
      </c>
      <c r="C15" s="19">
        <f t="shared" si="0"/>
        <v>54.487910560732693</v>
      </c>
      <c r="D15" s="27">
        <f t="shared" si="1"/>
        <v>0.29574308338881394</v>
      </c>
      <c r="E15" s="28">
        <f t="shared" si="2"/>
        <v>1.6499820894359667</v>
      </c>
      <c r="F15" s="19">
        <f t="shared" si="3"/>
        <v>1.6659873648144863</v>
      </c>
      <c r="G15" s="33">
        <f t="shared" si="4"/>
        <v>1.600527537851959E-2</v>
      </c>
      <c r="H15" s="22">
        <f t="shared" si="6"/>
        <v>67</v>
      </c>
    </row>
    <row r="16" spans="1:20" s="16" customFormat="1">
      <c r="A16" s="23">
        <v>3000</v>
      </c>
      <c r="B16" s="29">
        <f t="shared" si="5"/>
        <v>51.759413399999985</v>
      </c>
      <c r="C16" s="43">
        <f t="shared" si="0"/>
        <v>52.006268589999998</v>
      </c>
      <c r="D16" s="44">
        <f t="shared" si="1"/>
        <v>0.24685519000001221</v>
      </c>
      <c r="E16" s="29">
        <f t="shared" si="2"/>
        <v>1.6804058200000012</v>
      </c>
      <c r="F16" s="43">
        <f t="shared" si="3"/>
        <v>1.6937651744999997</v>
      </c>
      <c r="G16" s="45">
        <f t="shared" si="4"/>
        <v>1.3359354499998588E-2</v>
      </c>
      <c r="H16" s="51">
        <f t="shared" si="6"/>
        <v>67.7</v>
      </c>
    </row>
    <row r="17" spans="1:20">
      <c r="A17" s="22">
        <f>A16+(A18-A16)/2</f>
        <v>3217.5</v>
      </c>
      <c r="B17" s="28">
        <f t="shared" si="5"/>
        <v>49.016564691840877</v>
      </c>
      <c r="C17" s="19">
        <f t="shared" si="0"/>
        <v>49.132330659278324</v>
      </c>
      <c r="D17" s="27">
        <f t="shared" si="1"/>
        <v>0.11576596743744716</v>
      </c>
      <c r="E17" s="28">
        <f t="shared" si="2"/>
        <v>1.7170798518172852</v>
      </c>
      <c r="F17" s="19">
        <f t="shared" si="3"/>
        <v>1.7233444713248627</v>
      </c>
      <c r="G17" s="33">
        <f t="shared" si="4"/>
        <v>6.2646195075775069E-3</v>
      </c>
      <c r="H17" s="22">
        <f t="shared" si="6"/>
        <v>67.400000000000006</v>
      </c>
    </row>
    <row r="18" spans="1:20">
      <c r="A18" s="22">
        <f>A16+(A20-A16)/2</f>
        <v>3435</v>
      </c>
      <c r="B18" s="28">
        <f t="shared" si="5"/>
        <v>45.987532704992773</v>
      </c>
      <c r="C18" s="19">
        <f t="shared" si="0"/>
        <v>45.924594825216609</v>
      </c>
      <c r="D18" s="27">
        <f t="shared" si="1"/>
        <v>-6.2937879776164607E-2</v>
      </c>
      <c r="E18" s="28">
        <f t="shared" si="2"/>
        <v>1.7578242746995736</v>
      </c>
      <c r="F18" s="19">
        <f t="shared" si="3"/>
        <v>1.7544172085132752</v>
      </c>
      <c r="G18" s="33">
        <f t="shared" si="4"/>
        <v>-3.4070661862983798E-3</v>
      </c>
      <c r="H18" s="22">
        <f t="shared" si="6"/>
        <v>66.099999999999994</v>
      </c>
    </row>
    <row r="19" spans="1:20">
      <c r="A19" s="22">
        <f>A18+(A20-A18)/2</f>
        <v>3652.5</v>
      </c>
      <c r="B19" s="28">
        <f t="shared" si="5"/>
        <v>42.623480455645151</v>
      </c>
      <c r="C19" s="19">
        <f t="shared" si="0"/>
        <v>42.383111097947413</v>
      </c>
      <c r="D19" s="27">
        <f t="shared" si="1"/>
        <v>-0.24036935769773748</v>
      </c>
      <c r="E19" s="28">
        <f t="shared" si="2"/>
        <v>1.8000840579454245</v>
      </c>
      <c r="F19" s="19">
        <f t="shared" si="3"/>
        <v>1.7870741612493446</v>
      </c>
      <c r="G19" s="33">
        <f t="shared" si="4"/>
        <v>-1.3009896696079881E-2</v>
      </c>
      <c r="H19" s="22">
        <f t="shared" si="6"/>
        <v>63.7</v>
      </c>
    </row>
    <row r="20" spans="1:20" s="16" customFormat="1" ht="15" thickBot="1">
      <c r="A20" s="23">
        <f>ROUND(F2,0)</f>
        <v>3870</v>
      </c>
      <c r="B20" s="29">
        <f t="shared" si="5"/>
        <v>38.863986129125891</v>
      </c>
      <c r="C20" s="43">
        <f t="shared" si="0"/>
        <v>38.502390502356725</v>
      </c>
      <c r="D20" s="44">
        <f t="shared" si="1"/>
        <v>-0.36159562676916579</v>
      </c>
      <c r="E20" s="29">
        <f t="shared" si="2"/>
        <v>1.8406840314576733</v>
      </c>
      <c r="F20" s="43">
        <f t="shared" si="3"/>
        <v>1.8211131717672868</v>
      </c>
      <c r="G20" s="45">
        <f t="shared" si="4"/>
        <v>-1.9570859690386522E-2</v>
      </c>
      <c r="H20" s="52">
        <f t="shared" si="6"/>
        <v>60.2</v>
      </c>
    </row>
    <row r="21" spans="1:20">
      <c r="A21" s="22">
        <f>A20+(A22-A20)/2</f>
        <v>4247.5</v>
      </c>
      <c r="B21" s="28">
        <f t="shared" si="5"/>
        <v>31.22159231599133</v>
      </c>
      <c r="C21" s="19">
        <f t="shared" si="0"/>
        <v>30.919682063826642</v>
      </c>
      <c r="D21" s="27">
        <f t="shared" si="1"/>
        <v>-0.30191025216468859</v>
      </c>
      <c r="E21" s="28">
        <f t="shared" si="2"/>
        <v>1.8979996952702702</v>
      </c>
      <c r="F21" s="19">
        <f t="shared" si="3"/>
        <v>1.8816588820907931</v>
      </c>
      <c r="G21" s="33">
        <f t="shared" si="4"/>
        <v>-1.6340813179477109E-2</v>
      </c>
      <c r="H21" s="54"/>
    </row>
    <row r="22" spans="1:20">
      <c r="A22" s="22">
        <f>A20+(A24-A20)/2</f>
        <v>4625</v>
      </c>
      <c r="B22" s="28">
        <f t="shared" si="5"/>
        <v>22.000780461541751</v>
      </c>
      <c r="C22" s="19">
        <f t="shared" si="0"/>
        <v>22.141086624740929</v>
      </c>
      <c r="D22" s="27">
        <f t="shared" si="1"/>
        <v>0.14030616319917755</v>
      </c>
      <c r="E22" s="28">
        <f t="shared" si="2"/>
        <v>1.9312025637162122</v>
      </c>
      <c r="F22" s="19">
        <f t="shared" si="3"/>
        <v>1.9387946886651459</v>
      </c>
      <c r="G22" s="33">
        <f t="shared" si="4"/>
        <v>7.5921249489336873E-3</v>
      </c>
      <c r="H22" s="54"/>
    </row>
    <row r="23" spans="1:20">
      <c r="A23" s="22">
        <f>A22+(A24-A22)/2</f>
        <v>5002.5</v>
      </c>
      <c r="B23" s="28">
        <f t="shared" si="5"/>
        <v>11.37060873411815</v>
      </c>
      <c r="C23" s="19">
        <f t="shared" si="0"/>
        <v>11.931987848537744</v>
      </c>
      <c r="D23" s="27">
        <f t="shared" si="1"/>
        <v>0.56137911441959432</v>
      </c>
      <c r="E23" s="28">
        <f t="shared" si="2"/>
        <v>1.9521210905329269</v>
      </c>
      <c r="F23" s="19">
        <f t="shared" si="3"/>
        <v>1.9825018424182201</v>
      </c>
      <c r="G23" s="33">
        <f t="shared" si="4"/>
        <v>3.0380751885293211E-2</v>
      </c>
      <c r="H23" s="54"/>
    </row>
    <row r="24" spans="1:20" ht="15" thickBot="1">
      <c r="A24" s="24">
        <v>5380</v>
      </c>
      <c r="B24" s="30">
        <f t="shared" si="5"/>
        <v>0.22229224827140115</v>
      </c>
      <c r="C24" s="31">
        <f t="shared" si="0"/>
        <v>-6.9616061168702004E-2</v>
      </c>
      <c r="D24" s="32">
        <f t="shared" si="1"/>
        <v>-0.29190830944010315</v>
      </c>
      <c r="E24" s="30">
        <f t="shared" si="2"/>
        <v>2.0135325887034057</v>
      </c>
      <c r="F24" s="31">
        <f t="shared" si="3"/>
        <v>1.9977324970919619</v>
      </c>
      <c r="G24" s="34">
        <f t="shared" si="4"/>
        <v>-1.5800091611443801E-2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SJ2800</v>
      </c>
      <c r="C27" s="11" t="str">
        <f>C2</f>
        <v>538-3000</v>
      </c>
      <c r="D27" s="11">
        <f>A12</f>
        <v>2150</v>
      </c>
      <c r="E27" s="11">
        <f>A16</f>
        <v>3000</v>
      </c>
      <c r="F27" s="11">
        <f>A20</f>
        <v>3870</v>
      </c>
      <c r="G27" s="69">
        <f t="shared" ref="G27:L27" si="7">G3</f>
        <v>57.539709999999999</v>
      </c>
      <c r="H27" s="69">
        <f t="shared" si="7"/>
        <v>5.5577689999999997E-3</v>
      </c>
      <c r="I27" s="69">
        <f t="shared" si="7"/>
        <v>3.4387220000000001E-7</v>
      </c>
      <c r="J27" s="69">
        <f t="shared" si="7"/>
        <v>-1.7585999999999999E-9</v>
      </c>
      <c r="K27" s="69">
        <f t="shared" si="7"/>
        <v>3.5361530000000003E-13</v>
      </c>
      <c r="L27" s="69">
        <f t="shared" si="7"/>
        <v>-2.6593569999999999E-17</v>
      </c>
      <c r="M27" s="69">
        <f t="shared" ref="M27:R27" si="8">N3</f>
        <v>1.112031</v>
      </c>
      <c r="N27" s="69">
        <f t="shared" si="8"/>
        <v>3.197769E-4</v>
      </c>
      <c r="O27" s="69">
        <f t="shared" si="8"/>
        <v>-3.0468450000000003E-8</v>
      </c>
      <c r="P27" s="69">
        <f t="shared" si="8"/>
        <v>-2.223221E-11</v>
      </c>
      <c r="Q27" s="69">
        <f t="shared" si="8"/>
        <v>8.5870260000000002E-15</v>
      </c>
      <c r="R27" s="69">
        <f t="shared" si="8"/>
        <v>-8.1753050000000002E-19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23</v>
      </c>
      <c r="C2" s="12" t="s">
        <v>88</v>
      </c>
      <c r="D2" s="2">
        <v>2123.71</v>
      </c>
      <c r="E2" s="2">
        <v>3663.38</v>
      </c>
      <c r="F2" s="2">
        <v>4992.16</v>
      </c>
      <c r="G2" s="8">
        <v>73.343100000000007</v>
      </c>
      <c r="H2" s="8">
        <v>6.2237200000000003E-3</v>
      </c>
      <c r="I2" s="8">
        <v>-5.1075499999999999E-6</v>
      </c>
      <c r="J2" s="8">
        <v>1.3079100000000001E-9</v>
      </c>
      <c r="K2" s="8">
        <v>-1.9950599999999999E-13</v>
      </c>
      <c r="L2" s="8">
        <v>9.4986699999999994E-18</v>
      </c>
      <c r="M2" s="8"/>
      <c r="N2" s="8">
        <v>0.90889299999999995</v>
      </c>
      <c r="O2" s="8">
        <v>5.4615800000000004E-4</v>
      </c>
      <c r="P2" s="8">
        <v>-6.1247500000000006E-8</v>
      </c>
      <c r="Q2" s="8">
        <v>1.9233700000000001E-11</v>
      </c>
      <c r="R2" s="8">
        <v>-3.6436700000000003E-15</v>
      </c>
      <c r="S2" s="8">
        <v>1.80977E-19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73.343100000000007</v>
      </c>
      <c r="C8" s="36"/>
      <c r="D8" s="65"/>
      <c r="E8" s="63">
        <f>N2</f>
        <v>0.90889299999999995</v>
      </c>
      <c r="F8" s="36"/>
      <c r="G8" s="38"/>
      <c r="H8" s="53"/>
    </row>
    <row r="9" spans="1:20">
      <c r="A9" s="22">
        <f>A10/2</f>
        <v>525</v>
      </c>
      <c r="B9" s="64">
        <f>$G$2+$H$2*A9+$I$2*A9^2+$J$2*A9^3+$K$2*A9^4+$L$2*A9^5+$M$2*A9^6</f>
        <v>75.377265739142643</v>
      </c>
      <c r="C9" s="19"/>
      <c r="D9" s="66"/>
      <c r="E9" s="64">
        <f t="shared" ref="E9:E24" si="0">$N$2+$O$2*A9+$P$2*A9^2+$Q$2*A9^3+$R$2*A9^4+$S$2*A9^5+$T$2*A9^6</f>
        <v>1.1812581958794519</v>
      </c>
      <c r="F9" s="19"/>
      <c r="G9" s="33"/>
      <c r="H9" s="54"/>
    </row>
    <row r="10" spans="1:20">
      <c r="A10" s="22">
        <f>A12/2</f>
        <v>1050</v>
      </c>
      <c r="B10" s="28">
        <f t="shared" ref="B10:B24" si="1">$G$2+$H$2*A10+$I$2*A10^2+$J$2*A10^3+$K$2*A10^4+$L$2*A10^5+$M$2*A10^6</f>
        <v>75.530623626226784</v>
      </c>
      <c r="C10" s="19"/>
      <c r="D10" s="27"/>
      <c r="E10" s="28">
        <f t="shared" si="0"/>
        <v>1.4329010171628991</v>
      </c>
      <c r="F10" s="19"/>
      <c r="G10" s="33"/>
      <c r="H10" s="54"/>
    </row>
    <row r="11" spans="1:20" ht="15" thickBot="1">
      <c r="A11" s="22">
        <f>A10+(A12-A10)/2</f>
        <v>1575</v>
      </c>
      <c r="B11" s="28">
        <f t="shared" si="1"/>
        <v>74.449925325774004</v>
      </c>
      <c r="C11" s="19"/>
      <c r="D11" s="27"/>
      <c r="E11" s="28">
        <f t="shared" si="0"/>
        <v>1.6716381971309349</v>
      </c>
      <c r="F11" s="19"/>
      <c r="G11" s="33"/>
      <c r="H11" s="54"/>
    </row>
    <row r="12" spans="1:20" s="16" customFormat="1">
      <c r="A12" s="23">
        <v>2100</v>
      </c>
      <c r="B12" s="29">
        <f t="shared" si="1"/>
        <v>72.509093647856716</v>
      </c>
      <c r="C12" s="43"/>
      <c r="D12" s="44"/>
      <c r="E12" s="29">
        <f t="shared" si="0"/>
        <v>1.9003754456397699</v>
      </c>
      <c r="F12" s="43"/>
      <c r="G12" s="45"/>
      <c r="H12" s="50">
        <f>ROUND(A12*B12*100/(E12*136000),1)</f>
        <v>58.9</v>
      </c>
    </row>
    <row r="13" spans="1:20">
      <c r="A13" s="22">
        <f>A12+(A14-A12)/2</f>
        <v>2487.5</v>
      </c>
      <c r="B13" s="28">
        <f t="shared" si="1"/>
        <v>70.618063289740206</v>
      </c>
      <c r="C13" s="19"/>
      <c r="D13" s="27"/>
      <c r="E13" s="28">
        <f t="shared" si="0"/>
        <v>2.0622542872014473</v>
      </c>
      <c r="F13" s="19"/>
      <c r="G13" s="33"/>
      <c r="H13" s="22">
        <f t="shared" ref="H13:H20" si="2">ROUND(A13*B13*100/(E13*136000),1)</f>
        <v>62.6</v>
      </c>
    </row>
    <row r="14" spans="1:20">
      <c r="A14" s="22">
        <f>A12+(A16-A12)/2</f>
        <v>2875</v>
      </c>
      <c r="B14" s="28">
        <f t="shared" si="1"/>
        <v>68.335329102655351</v>
      </c>
      <c r="C14" s="19"/>
      <c r="D14" s="27"/>
      <c r="E14" s="28">
        <f t="shared" si="0"/>
        <v>2.2165219479049987</v>
      </c>
      <c r="F14" s="19"/>
      <c r="G14" s="33"/>
      <c r="H14" s="22">
        <f t="shared" si="2"/>
        <v>65.2</v>
      </c>
    </row>
    <row r="15" spans="1:20">
      <c r="A15" s="22">
        <f>A14+(A16-A14)/2</f>
        <v>3262.5</v>
      </c>
      <c r="B15" s="28">
        <f t="shared" si="1"/>
        <v>65.610144990741659</v>
      </c>
      <c r="C15" s="19"/>
      <c r="D15" s="27"/>
      <c r="E15" s="28">
        <f t="shared" si="0"/>
        <v>2.3608162912099933</v>
      </c>
      <c r="F15" s="19"/>
      <c r="G15" s="33"/>
      <c r="H15" s="22">
        <f t="shared" si="2"/>
        <v>66.7</v>
      </c>
    </row>
    <row r="16" spans="1:20" s="16" customFormat="1">
      <c r="A16" s="23">
        <v>3650</v>
      </c>
      <c r="B16" s="29">
        <f t="shared" si="1"/>
        <v>62.357694174175421</v>
      </c>
      <c r="C16" s="43"/>
      <c r="D16" s="44"/>
      <c r="E16" s="29">
        <f t="shared" si="0"/>
        <v>2.4922112597365502</v>
      </c>
      <c r="F16" s="43"/>
      <c r="G16" s="45"/>
      <c r="H16" s="51">
        <f t="shared" si="2"/>
        <v>67.2</v>
      </c>
    </row>
    <row r="17" spans="1:20">
      <c r="A17" s="22">
        <f>A16+(A18-A16)/2</f>
        <v>3987.5</v>
      </c>
      <c r="B17" s="28">
        <f t="shared" si="1"/>
        <v>59.010787325043296</v>
      </c>
      <c r="C17" s="19"/>
      <c r="D17" s="27"/>
      <c r="E17" s="28">
        <f t="shared" si="0"/>
        <v>2.5935743506585358</v>
      </c>
      <c r="F17" s="19"/>
      <c r="G17" s="33"/>
      <c r="H17" s="22">
        <f t="shared" si="2"/>
        <v>66.7</v>
      </c>
    </row>
    <row r="18" spans="1:20">
      <c r="A18" s="22">
        <f>A16+(A20-A16)/2</f>
        <v>4325</v>
      </c>
      <c r="B18" s="28">
        <f t="shared" si="1"/>
        <v>55.100373770206829</v>
      </c>
      <c r="C18" s="19"/>
      <c r="D18" s="27"/>
      <c r="E18" s="28">
        <f t="shared" si="0"/>
        <v>2.6803494392415632</v>
      </c>
      <c r="F18" s="19"/>
      <c r="G18" s="33"/>
      <c r="H18" s="22">
        <f t="shared" si="2"/>
        <v>65.400000000000006</v>
      </c>
    </row>
    <row r="19" spans="1:20">
      <c r="A19" s="22">
        <f>A18+(A20-A18)/2</f>
        <v>4662.5</v>
      </c>
      <c r="B19" s="28">
        <f t="shared" si="1"/>
        <v>50.542185796068992</v>
      </c>
      <c r="C19" s="19"/>
      <c r="D19" s="27"/>
      <c r="E19" s="28">
        <f t="shared" si="0"/>
        <v>2.7502234512800094</v>
      </c>
      <c r="F19" s="19"/>
      <c r="G19" s="33"/>
      <c r="H19" s="22">
        <f t="shared" si="2"/>
        <v>63</v>
      </c>
    </row>
    <row r="20" spans="1:20" s="16" customFormat="1" ht="15" thickBot="1">
      <c r="A20" s="23">
        <v>5000</v>
      </c>
      <c r="B20" s="29">
        <f t="shared" si="1"/>
        <v>45.253793750000021</v>
      </c>
      <c r="C20" s="43"/>
      <c r="D20" s="44"/>
      <c r="E20" s="29">
        <f t="shared" si="0"/>
        <v>2.8009673749999999</v>
      </c>
      <c r="F20" s="43"/>
      <c r="G20" s="45"/>
      <c r="H20" s="52">
        <f t="shared" si="2"/>
        <v>59.4</v>
      </c>
    </row>
    <row r="21" spans="1:20">
      <c r="A21" s="22">
        <f>A20+(A22-A20)/2</f>
        <v>5467.5</v>
      </c>
      <c r="B21" s="28">
        <f t="shared" si="1"/>
        <v>36.583210124868451</v>
      </c>
      <c r="C21" s="19"/>
      <c r="D21" s="27"/>
      <c r="E21" s="28">
        <f t="shared" si="0"/>
        <v>2.8358810105821433</v>
      </c>
      <c r="F21" s="19"/>
      <c r="G21" s="33"/>
      <c r="H21" s="54"/>
    </row>
    <row r="22" spans="1:20">
      <c r="A22" s="22">
        <f>A20+(A24-A20)/2</f>
        <v>5935</v>
      </c>
      <c r="B22" s="28">
        <f t="shared" si="1"/>
        <v>26.207819107210639</v>
      </c>
      <c r="C22" s="19"/>
      <c r="D22" s="27"/>
      <c r="E22" s="28">
        <f t="shared" si="0"/>
        <v>2.8256754406053064</v>
      </c>
      <c r="F22" s="19"/>
      <c r="G22" s="33"/>
      <c r="H22" s="54"/>
    </row>
    <row r="23" spans="1:20">
      <c r="A23" s="22">
        <f>A22+(A24-A22)/2</f>
        <v>6402.5</v>
      </c>
      <c r="B23" s="28">
        <f t="shared" si="1"/>
        <v>14.036176428814301</v>
      </c>
      <c r="C23" s="19"/>
      <c r="D23" s="27"/>
      <c r="E23" s="28">
        <f t="shared" si="0"/>
        <v>2.7673245931772876</v>
      </c>
      <c r="F23" s="19"/>
      <c r="G23" s="33"/>
      <c r="H23" s="54"/>
    </row>
    <row r="24" spans="1:20" ht="15" thickBot="1">
      <c r="A24" s="24">
        <v>6870</v>
      </c>
      <c r="B24" s="30">
        <f t="shared" si="1"/>
        <v>7.1263718843169954E-2</v>
      </c>
      <c r="C24" s="31"/>
      <c r="D24" s="32"/>
      <c r="E24" s="30">
        <f t="shared" si="0"/>
        <v>2.6597820326433066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SJ3300</v>
      </c>
      <c r="C27" s="11" t="str">
        <f>C2</f>
        <v>538-3650</v>
      </c>
      <c r="D27" s="11">
        <f>A12</f>
        <v>2100</v>
      </c>
      <c r="E27" s="11">
        <f>A16</f>
        <v>3650</v>
      </c>
      <c r="F27" s="11">
        <f>A20</f>
        <v>5000</v>
      </c>
      <c r="G27" s="69">
        <f t="shared" ref="G27:L27" si="3">G2</f>
        <v>73.343100000000007</v>
      </c>
      <c r="H27" s="69">
        <f t="shared" si="3"/>
        <v>6.2237200000000003E-3</v>
      </c>
      <c r="I27" s="69">
        <f t="shared" si="3"/>
        <v>-5.1075499999999999E-6</v>
      </c>
      <c r="J27" s="69">
        <f t="shared" si="3"/>
        <v>1.3079100000000001E-9</v>
      </c>
      <c r="K27" s="69">
        <f t="shared" si="3"/>
        <v>-1.9950599999999999E-13</v>
      </c>
      <c r="L27" s="69">
        <f t="shared" si="3"/>
        <v>9.4986699999999994E-18</v>
      </c>
      <c r="M27" s="69">
        <f t="shared" ref="M27:R27" si="4">N2</f>
        <v>0.90889299999999995</v>
      </c>
      <c r="N27" s="69">
        <f t="shared" si="4"/>
        <v>5.4615800000000004E-4</v>
      </c>
      <c r="O27" s="69">
        <f t="shared" si="4"/>
        <v>-6.1247500000000006E-8</v>
      </c>
      <c r="P27" s="69">
        <f t="shared" si="4"/>
        <v>1.9233700000000001E-11</v>
      </c>
      <c r="Q27" s="69">
        <f t="shared" si="4"/>
        <v>-3.6436700000000003E-15</v>
      </c>
      <c r="R27" s="69">
        <f t="shared" si="4"/>
        <v>1.80977E-19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T24"/>
  <sheetViews>
    <sheetView workbookViewId="0">
      <selection activeCell="C2" sqref="C2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5" width="12.5546875" bestFit="1" customWidth="1"/>
    <col min="6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24</v>
      </c>
      <c r="C2" s="12" t="s">
        <v>41</v>
      </c>
      <c r="D2" s="2">
        <v>2424.42</v>
      </c>
      <c r="E2" s="2">
        <v>3894.57</v>
      </c>
      <c r="F2" s="2">
        <v>5343.44</v>
      </c>
      <c r="G2" s="8">
        <v>70.898899999999998</v>
      </c>
      <c r="H2" s="8">
        <v>-5.13146E-3</v>
      </c>
      <c r="I2" s="8">
        <v>6.8662499999999997E-6</v>
      </c>
      <c r="J2" s="8">
        <v>-3.1375E-9</v>
      </c>
      <c r="K2" s="8">
        <v>5.9872499999999996E-13</v>
      </c>
      <c r="L2" s="8">
        <v>-5.7943899999999999E-17</v>
      </c>
      <c r="M2" s="8">
        <v>2.1795999999999999E-21</v>
      </c>
      <c r="N2" s="8">
        <v>1.2612099999999999</v>
      </c>
      <c r="O2" s="8">
        <v>3.4389099999999998E-4</v>
      </c>
      <c r="P2" s="8">
        <v>-6.0354300000000002E-8</v>
      </c>
      <c r="Q2" s="8">
        <v>6.6327200000000004E-11</v>
      </c>
      <c r="R2" s="8">
        <v>-2.10467E-14</v>
      </c>
      <c r="S2" s="8">
        <v>2.74015E-18</v>
      </c>
      <c r="T2" s="8">
        <v>-1.31885E-22</v>
      </c>
    </row>
    <row r="3" spans="1:20">
      <c r="G3" s="18">
        <v>70.781949999999995</v>
      </c>
      <c r="H3" s="18">
        <v>-3.1999110000000002E-3</v>
      </c>
      <c r="I3" s="18">
        <v>3.8561390000000002E-6</v>
      </c>
      <c r="J3" s="18">
        <v>-1.4579389999999999E-9</v>
      </c>
      <c r="K3" s="18">
        <v>1.741839E-13</v>
      </c>
      <c r="L3" s="18">
        <v>-8.3210909999999994E-18</v>
      </c>
      <c r="M3" s="18"/>
      <c r="N3" s="18">
        <v>1.2682869999999999</v>
      </c>
      <c r="O3" s="18">
        <v>2.270153E-4</v>
      </c>
      <c r="P3" s="18">
        <v>1.2178390000000001E-7</v>
      </c>
      <c r="Q3" s="18">
        <v>-3.5301019999999998E-11</v>
      </c>
      <c r="R3" s="18">
        <v>4.6417779999999998E-15</v>
      </c>
      <c r="S3" s="18">
        <v>-2.6246710000000001E-19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70.898899999999998</v>
      </c>
      <c r="C8" s="36">
        <f>G3</f>
        <v>70.781949999999995</v>
      </c>
      <c r="D8" s="37">
        <f>C8-B8</f>
        <v>-0.11695000000000277</v>
      </c>
      <c r="E8" s="63">
        <f>N2</f>
        <v>1.2612099999999999</v>
      </c>
      <c r="F8" s="36">
        <f>N3</f>
        <v>1.2682869999999999</v>
      </c>
      <c r="G8" s="38">
        <f>F8-E8</f>
        <v>7.077E-3</v>
      </c>
      <c r="H8" s="53"/>
    </row>
    <row r="9" spans="1:20">
      <c r="A9" s="22">
        <f>A10/2</f>
        <v>606</v>
      </c>
      <c r="B9" s="64">
        <f>$G$2+$H$2*A9+$I$2*A9^2+$J$2*A9^3+$K$2*A9^4+$L$2*A9^5+$M$2*A9^6</f>
        <v>69.688652248652119</v>
      </c>
      <c r="C9" s="19">
        <f t="shared" ref="C9:C24" si="0">$G$3+$H$3*A9+$I$3*A9^2+$J$3*A9^3+$K$3*A9^4+$L$3*A9^5</f>
        <v>69.957270721573408</v>
      </c>
      <c r="D9" s="27">
        <f t="shared" ref="D9:D24" si="1">C9-B9</f>
        <v>0.26861847292128971</v>
      </c>
      <c r="E9" s="64">
        <f t="shared" ref="E9:E24" si="2">$N$2+$O$2*A9+$P$2*A9^2+$Q$2*A9^3+$R$2*A9^4+$S$2*A9^5+$T$2*A9^6</f>
        <v>1.4595834673370522</v>
      </c>
      <c r="F9" s="19">
        <f t="shared" ref="F9:F24" si="3">$N$3+$O$3*A9+$P$3*A9^2+$Q$3*A9^3+$R$3*A9^4+$S$3*A9^5+$T$3*A9^6</f>
        <v>1.4433301882742668</v>
      </c>
      <c r="G9" s="33">
        <f t="shared" ref="G9:G24" si="4">F9-E9</f>
        <v>-1.6253279062785397E-2</v>
      </c>
      <c r="H9" s="54"/>
    </row>
    <row r="10" spans="1:20">
      <c r="A10" s="22">
        <f>A12/2</f>
        <v>1212</v>
      </c>
      <c r="B10" s="28">
        <f t="shared" ref="B10:B24" si="5">$G$2+$H$2*A10+$I$2*A10^2+$J$2*A10^3+$K$2*A10^4+$L$2*A10^5+$M$2*A10^6</f>
        <v>70.327124906738177</v>
      </c>
      <c r="C10" s="19">
        <f t="shared" si="0"/>
        <v>70.326545328360396</v>
      </c>
      <c r="D10" s="27">
        <f t="shared" si="1"/>
        <v>-5.7957837778133126E-4</v>
      </c>
      <c r="E10" s="28">
        <f t="shared" si="2"/>
        <v>1.6687687542601675</v>
      </c>
      <c r="F10" s="19">
        <f t="shared" si="3"/>
        <v>1.6688043396157715</v>
      </c>
      <c r="G10" s="33">
        <f t="shared" si="4"/>
        <v>3.5585355603995339E-5</v>
      </c>
      <c r="H10" s="54"/>
    </row>
    <row r="11" spans="1:20" ht="15" thickBot="1">
      <c r="A11" s="22">
        <f>A10+(A12-A10)/2</f>
        <v>1818</v>
      </c>
      <c r="B11" s="28">
        <f t="shared" si="5"/>
        <v>70.879701572706892</v>
      </c>
      <c r="C11" s="19">
        <f t="shared" si="0"/>
        <v>70.686693535785778</v>
      </c>
      <c r="D11" s="27">
        <f t="shared" si="1"/>
        <v>-0.19300803692111401</v>
      </c>
      <c r="E11" s="28">
        <f t="shared" si="2"/>
        <v>1.9052122630161912</v>
      </c>
      <c r="F11" s="19">
        <f t="shared" si="3"/>
        <v>1.9168915058745211</v>
      </c>
      <c r="G11" s="33">
        <f t="shared" si="4"/>
        <v>1.1679242858329886E-2</v>
      </c>
      <c r="H11" s="54"/>
    </row>
    <row r="12" spans="1:20" s="16" customFormat="1">
      <c r="A12" s="23">
        <f>ROUND(D2,0)</f>
        <v>2424</v>
      </c>
      <c r="B12" s="29">
        <f t="shared" si="5"/>
        <v>70.381520878128256</v>
      </c>
      <c r="C12" s="43">
        <f t="shared" si="0"/>
        <v>70.235202210106266</v>
      </c>
      <c r="D12" s="44">
        <f t="shared" si="1"/>
        <v>-0.14631866802199056</v>
      </c>
      <c r="E12" s="29">
        <f t="shared" si="2"/>
        <v>2.1607954016691577</v>
      </c>
      <c r="F12" s="43">
        <f t="shared" si="3"/>
        <v>2.1696496304092041</v>
      </c>
      <c r="G12" s="45">
        <f t="shared" si="4"/>
        <v>8.8542287400463771E-3</v>
      </c>
      <c r="H12" s="50">
        <f>ROUND(A12*C12*100/(F12*136000),1)</f>
        <v>57.7</v>
      </c>
    </row>
    <row r="13" spans="1:20">
      <c r="A13" s="22">
        <f>A12+(A14-A12)/2</f>
        <v>2791.75</v>
      </c>
      <c r="B13" s="28">
        <f t="shared" si="5"/>
        <v>69.395168778842248</v>
      </c>
      <c r="C13" s="19">
        <f t="shared" si="0"/>
        <v>69.349802216262916</v>
      </c>
      <c r="D13" s="27">
        <f t="shared" si="1"/>
        <v>-4.5366562579332026E-2</v>
      </c>
      <c r="E13" s="28">
        <f t="shared" si="2"/>
        <v>2.3178323554941214</v>
      </c>
      <c r="F13" s="19">
        <f t="shared" si="3"/>
        <v>2.3205782025386519</v>
      </c>
      <c r="G13" s="33">
        <f t="shared" si="4"/>
        <v>2.7458470445305139E-3</v>
      </c>
      <c r="H13" s="22">
        <f t="shared" ref="H13:H20" si="6">ROUND(A13*C13*100/(F13*136000),1)</f>
        <v>61.3</v>
      </c>
    </row>
    <row r="14" spans="1:20">
      <c r="A14" s="22">
        <f>A12+(A16-A12)/2</f>
        <v>3159.5</v>
      </c>
      <c r="B14" s="28">
        <f t="shared" si="5"/>
        <v>67.860155090884874</v>
      </c>
      <c r="C14" s="19">
        <f t="shared" si="0"/>
        <v>67.920259626879542</v>
      </c>
      <c r="D14" s="27">
        <f t="shared" si="1"/>
        <v>6.010453599466814E-2</v>
      </c>
      <c r="E14" s="28">
        <f t="shared" si="2"/>
        <v>2.4714146069574565</v>
      </c>
      <c r="F14" s="19">
        <f t="shared" si="3"/>
        <v>2.4677786800163006</v>
      </c>
      <c r="G14" s="33">
        <f t="shared" si="4"/>
        <v>-3.635926941155887E-3</v>
      </c>
      <c r="H14" s="22">
        <f t="shared" si="6"/>
        <v>63.9</v>
      </c>
    </row>
    <row r="15" spans="1:20">
      <c r="A15" s="22">
        <f>A14+(A16-A14)/2</f>
        <v>3527.25</v>
      </c>
      <c r="B15" s="28">
        <f t="shared" si="5"/>
        <v>65.776588875778458</v>
      </c>
      <c r="C15" s="19">
        <f t="shared" si="0"/>
        <v>65.909480479907145</v>
      </c>
      <c r="D15" s="27">
        <f t="shared" si="1"/>
        <v>0.13289160412868739</v>
      </c>
      <c r="E15" s="28">
        <f t="shared" si="2"/>
        <v>2.6182821990536298</v>
      </c>
      <c r="F15" s="19">
        <f t="shared" si="3"/>
        <v>2.6102422263446869</v>
      </c>
      <c r="G15" s="33">
        <f t="shared" si="4"/>
        <v>-8.0399727089428552E-3</v>
      </c>
      <c r="H15" s="22">
        <f t="shared" si="6"/>
        <v>65.5</v>
      </c>
    </row>
    <row r="16" spans="1:20" s="16" customFormat="1">
      <c r="A16" s="23">
        <f>ROUND(E2,0)</f>
        <v>3895</v>
      </c>
      <c r="B16" s="29">
        <f t="shared" si="5"/>
        <v>63.149493751990562</v>
      </c>
      <c r="C16" s="43">
        <f t="shared" si="0"/>
        <v>63.299128088439325</v>
      </c>
      <c r="D16" s="44">
        <f t="shared" si="1"/>
        <v>0.14963433644876289</v>
      </c>
      <c r="E16" s="29">
        <f t="shared" si="2"/>
        <v>2.7562302636285665</v>
      </c>
      <c r="F16" s="43">
        <f t="shared" si="3"/>
        <v>2.7471774880165585</v>
      </c>
      <c r="G16" s="45">
        <f t="shared" si="4"/>
        <v>-9.0527756120080127E-3</v>
      </c>
      <c r="H16" s="51">
        <f t="shared" si="6"/>
        <v>66</v>
      </c>
    </row>
    <row r="17" spans="1:8">
      <c r="A17" s="22">
        <f>A16+(A18-A16)/2</f>
        <v>4257</v>
      </c>
      <c r="B17" s="28">
        <f t="shared" si="5"/>
        <v>60.031181118900633</v>
      </c>
      <c r="C17" s="19">
        <f t="shared" si="0"/>
        <v>60.137863592467269</v>
      </c>
      <c r="D17" s="27">
        <f t="shared" si="1"/>
        <v>0.10668247356663585</v>
      </c>
      <c r="E17" s="28">
        <f t="shared" si="2"/>
        <v>2.8822630714565021</v>
      </c>
      <c r="F17" s="19">
        <f t="shared" si="3"/>
        <v>2.8758096133033715</v>
      </c>
      <c r="G17" s="33">
        <f t="shared" si="4"/>
        <v>-6.4534581531305868E-3</v>
      </c>
      <c r="H17" s="22">
        <f t="shared" si="6"/>
        <v>65.5</v>
      </c>
    </row>
    <row r="18" spans="1:8">
      <c r="A18" s="22">
        <f>A16+(A20-A16)/2</f>
        <v>4619</v>
      </c>
      <c r="B18" s="28">
        <f t="shared" si="5"/>
        <v>56.369911792832077</v>
      </c>
      <c r="C18" s="19">
        <f t="shared" si="0"/>
        <v>56.388599050042572</v>
      </c>
      <c r="D18" s="27">
        <f t="shared" si="1"/>
        <v>1.8687257210494579E-2</v>
      </c>
      <c r="E18" s="28">
        <f t="shared" si="2"/>
        <v>2.9985096772172581</v>
      </c>
      <c r="F18" s="19">
        <f t="shared" si="3"/>
        <v>2.9973811423808732</v>
      </c>
      <c r="G18" s="33">
        <f t="shared" si="4"/>
        <v>-1.1285348363849756E-3</v>
      </c>
      <c r="H18" s="22">
        <f t="shared" si="6"/>
        <v>63.9</v>
      </c>
    </row>
    <row r="19" spans="1:8">
      <c r="A19" s="22">
        <f>A18+(A20-A18)/2</f>
        <v>4981</v>
      </c>
      <c r="B19" s="28">
        <f t="shared" si="5"/>
        <v>52.134075181246835</v>
      </c>
      <c r="C19" s="19">
        <f t="shared" si="0"/>
        <v>52.049210689147358</v>
      </c>
      <c r="D19" s="27">
        <f t="shared" si="1"/>
        <v>-8.4864492099477218E-2</v>
      </c>
      <c r="E19" s="28">
        <f t="shared" si="2"/>
        <v>3.1054218622875793</v>
      </c>
      <c r="F19" s="19">
        <f t="shared" si="3"/>
        <v>3.1105596555134225</v>
      </c>
      <c r="G19" s="33">
        <f t="shared" si="4"/>
        <v>5.1377932258431791E-3</v>
      </c>
      <c r="H19" s="22">
        <f t="shared" si="6"/>
        <v>61.3</v>
      </c>
    </row>
    <row r="20" spans="1:8" s="16" customFormat="1" ht="15" thickBot="1">
      <c r="A20" s="23">
        <f>ROUND(F2,0)</f>
        <v>5343</v>
      </c>
      <c r="B20" s="29">
        <f t="shared" si="5"/>
        <v>47.27535683466504</v>
      </c>
      <c r="C20" s="43">
        <f t="shared" si="0"/>
        <v>47.110159626981961</v>
      </c>
      <c r="D20" s="44">
        <f t="shared" si="1"/>
        <v>-0.16519720768307877</v>
      </c>
      <c r="E20" s="29">
        <f t="shared" si="2"/>
        <v>3.2034282601331459</v>
      </c>
      <c r="F20" s="43">
        <f t="shared" si="3"/>
        <v>3.213427534493376</v>
      </c>
      <c r="G20" s="45">
        <f t="shared" si="4"/>
        <v>9.9992743602301815E-3</v>
      </c>
      <c r="H20" s="52">
        <f t="shared" si="6"/>
        <v>57.6</v>
      </c>
    </row>
    <row r="21" spans="1:8">
      <c r="A21" s="22">
        <f>A20+(A22-A20)/2</f>
        <v>5899.75</v>
      </c>
      <c r="B21" s="28">
        <f t="shared" si="5"/>
        <v>38.443568846496845</v>
      </c>
      <c r="C21" s="19">
        <f t="shared" si="0"/>
        <v>38.284355313587177</v>
      </c>
      <c r="D21" s="27">
        <f t="shared" si="1"/>
        <v>-0.15921353290966778</v>
      </c>
      <c r="E21" s="28">
        <f t="shared" si="2"/>
        <v>3.3353669252934388</v>
      </c>
      <c r="F21" s="19">
        <f t="shared" si="3"/>
        <v>3.3450053662879728</v>
      </c>
      <c r="G21" s="33">
        <f t="shared" si="4"/>
        <v>9.6384409945340366E-3</v>
      </c>
      <c r="H21" s="54"/>
    </row>
    <row r="22" spans="1:8">
      <c r="A22" s="22">
        <f>A20+(A24-A20)/2</f>
        <v>6456.5</v>
      </c>
      <c r="B22" s="28">
        <f t="shared" si="5"/>
        <v>27.753806825472395</v>
      </c>
      <c r="C22" s="19">
        <f t="shared" si="0"/>
        <v>27.796478506488029</v>
      </c>
      <c r="D22" s="27">
        <f t="shared" si="1"/>
        <v>4.2671681015633567E-2</v>
      </c>
      <c r="E22" s="28">
        <f t="shared" si="2"/>
        <v>3.4335543072523009</v>
      </c>
      <c r="F22" s="19">
        <f t="shared" si="3"/>
        <v>3.4309784784239388</v>
      </c>
      <c r="G22" s="33">
        <f t="shared" si="4"/>
        <v>-2.5758288283621589E-3</v>
      </c>
      <c r="H22" s="54"/>
    </row>
    <row r="23" spans="1:8">
      <c r="A23" s="22">
        <f>A22+(A24-A22)/2</f>
        <v>7013.25</v>
      </c>
      <c r="B23" s="28">
        <f t="shared" si="5"/>
        <v>15.039440275284846</v>
      </c>
      <c r="C23" s="19">
        <f t="shared" si="0"/>
        <v>15.298653205392469</v>
      </c>
      <c r="D23" s="27">
        <f t="shared" si="1"/>
        <v>0.2592129301076227</v>
      </c>
      <c r="E23" s="28">
        <f t="shared" si="2"/>
        <v>3.4653035240552335</v>
      </c>
      <c r="F23" s="19">
        <f t="shared" si="3"/>
        <v>3.4496269858768871</v>
      </c>
      <c r="G23" s="33">
        <f t="shared" si="4"/>
        <v>-1.5676538178346355E-2</v>
      </c>
      <c r="H23" s="54"/>
    </row>
    <row r="24" spans="1:8" ht="15" thickBot="1">
      <c r="A24" s="24">
        <v>7570</v>
      </c>
      <c r="B24" s="30">
        <f t="shared" si="5"/>
        <v>0.35157689076100951</v>
      </c>
      <c r="C24" s="31">
        <f t="shared" si="0"/>
        <v>0.22522439286464646</v>
      </c>
      <c r="D24" s="32">
        <f t="shared" si="1"/>
        <v>-0.12635249789636305</v>
      </c>
      <c r="E24" s="30">
        <f t="shared" si="2"/>
        <v>3.3627401951376505</v>
      </c>
      <c r="F24" s="31">
        <f t="shared" si="3"/>
        <v>3.3703961341925508</v>
      </c>
      <c r="G24" s="34">
        <f t="shared" si="4"/>
        <v>7.6559390549002515E-3</v>
      </c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25</v>
      </c>
      <c r="C2" s="12" t="s">
        <v>40</v>
      </c>
      <c r="D2" s="2">
        <v>3542.09</v>
      </c>
      <c r="E2" s="2">
        <v>5462.54</v>
      </c>
      <c r="F2" s="2">
        <v>7076.25</v>
      </c>
      <c r="G2" s="8">
        <v>74.000500000000002</v>
      </c>
      <c r="H2" s="8">
        <v>-9.4416699999999992E-3</v>
      </c>
      <c r="I2" s="8">
        <v>1.9164E-6</v>
      </c>
      <c r="J2" s="8">
        <v>-2.5343099999999998E-10</v>
      </c>
      <c r="K2" s="8">
        <v>7.2063999999999997E-15</v>
      </c>
      <c r="L2" s="8"/>
      <c r="M2" s="8"/>
      <c r="N2" s="8">
        <v>1.8423099999999999</v>
      </c>
      <c r="O2" s="8">
        <v>-3.5920300000000002E-5</v>
      </c>
      <c r="P2" s="8">
        <v>7.4088600000000001E-8</v>
      </c>
      <c r="Q2" s="8">
        <v>-9.9703599999999999E-12</v>
      </c>
      <c r="R2" s="8">
        <v>3.2827000000000001E-16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74.000500000000002</v>
      </c>
      <c r="C8" s="36"/>
      <c r="D8" s="65"/>
      <c r="E8" s="63">
        <f>N2</f>
        <v>1.8423099999999999</v>
      </c>
      <c r="F8" s="36"/>
      <c r="G8" s="38"/>
      <c r="H8" s="53"/>
    </row>
    <row r="9" spans="1:20">
      <c r="A9" s="22">
        <f>A10/2</f>
        <v>875</v>
      </c>
      <c r="B9" s="64">
        <f>$G$2+$H$2*A9+$I$2*A9^2+$J$2*A9^3+$K$2*A9^4+$L$2*A9^5+$M$2*A9^6</f>
        <v>67.040727788671873</v>
      </c>
      <c r="C9" s="19"/>
      <c r="D9" s="66"/>
      <c r="E9" s="64">
        <f t="shared" ref="E9:E24" si="0">$N$2+$O$2*A9+$P$2*A9^2+$Q$2*A9^3+$R$2*A9^4+$S$2*A9^5+$T$2*A9^6</f>
        <v>1.861116885456543</v>
      </c>
      <c r="F9" s="19"/>
      <c r="G9" s="33"/>
      <c r="H9" s="54"/>
    </row>
    <row r="10" spans="1:20">
      <c r="A10" s="22">
        <f>A12/2</f>
        <v>1750</v>
      </c>
      <c r="B10" s="28">
        <f t="shared" ref="B10:B24" si="1">$G$2+$H$2*A10+$I$2*A10^2+$J$2*A10^3+$K$2*A10^4+$L$2*A10^5+$M$2*A10^6</f>
        <v>62.055908884375</v>
      </c>
      <c r="C10" s="19"/>
      <c r="D10" s="27"/>
      <c r="E10" s="28">
        <f t="shared" si="0"/>
        <v>1.9559897279296874</v>
      </c>
      <c r="F10" s="19"/>
      <c r="G10" s="33"/>
      <c r="H10" s="54"/>
    </row>
    <row r="11" spans="1:20" ht="15" thickBot="1">
      <c r="A11" s="22">
        <f>A10+(A12-A10)/2</f>
        <v>2625</v>
      </c>
      <c r="B11" s="28">
        <f t="shared" si="1"/>
        <v>58.179442800390632</v>
      </c>
      <c r="C11" s="19"/>
      <c r="D11" s="27"/>
      <c r="E11" s="28">
        <f t="shared" si="0"/>
        <v>2.0937796843237302</v>
      </c>
      <c r="F11" s="19"/>
      <c r="G11" s="33"/>
      <c r="H11" s="54"/>
    </row>
    <row r="12" spans="1:20" s="16" customFormat="1">
      <c r="A12" s="23">
        <v>3500</v>
      </c>
      <c r="B12" s="29">
        <f t="shared" si="1"/>
        <v>54.646111275000003</v>
      </c>
      <c r="C12" s="43"/>
      <c r="D12" s="44"/>
      <c r="E12" s="29">
        <f t="shared" si="0"/>
        <v>2.2459561318749999</v>
      </c>
      <c r="F12" s="43"/>
      <c r="G12" s="45"/>
      <c r="H12" s="50">
        <f>ROUND(A12*B12*100/(E12*136000),1)</f>
        <v>62.6</v>
      </c>
    </row>
    <row r="13" spans="1:20">
      <c r="A13" s="22">
        <f>A12+(A14-A12)/2</f>
        <v>3987.5</v>
      </c>
      <c r="B13" s="28">
        <f t="shared" si="1"/>
        <v>52.576786015333376</v>
      </c>
      <c r="C13" s="19"/>
      <c r="D13" s="27"/>
      <c r="E13" s="28">
        <f t="shared" si="0"/>
        <v>2.3279501909416864</v>
      </c>
      <c r="F13" s="19"/>
      <c r="G13" s="33"/>
      <c r="H13" s="22">
        <f t="shared" ref="H13:H20" si="2">ROUND(A13*B13*100/(E13*136000),1)</f>
        <v>66.2</v>
      </c>
    </row>
    <row r="14" spans="1:20">
      <c r="A14" s="22">
        <f>A12+(A16-A12)/2</f>
        <v>4475</v>
      </c>
      <c r="B14" s="28">
        <f t="shared" si="1"/>
        <v>50.304949884061884</v>
      </c>
      <c r="C14" s="19"/>
      <c r="D14" s="27"/>
      <c r="E14" s="28">
        <f t="shared" si="0"/>
        <v>2.4033913303047929</v>
      </c>
      <c r="F14" s="19"/>
      <c r="G14" s="33"/>
      <c r="H14" s="22">
        <f t="shared" si="2"/>
        <v>68.900000000000006</v>
      </c>
    </row>
    <row r="15" spans="1:20">
      <c r="A15" s="22">
        <f>A14+(A16-A14)/2</f>
        <v>4962.5</v>
      </c>
      <c r="B15" s="28">
        <f t="shared" si="1"/>
        <v>47.739217318120076</v>
      </c>
      <c r="C15" s="19"/>
      <c r="D15" s="27"/>
      <c r="E15" s="28">
        <f t="shared" si="0"/>
        <v>2.4692109107232292</v>
      </c>
      <c r="F15" s="19"/>
      <c r="G15" s="33"/>
      <c r="H15" s="22">
        <f t="shared" si="2"/>
        <v>70.5</v>
      </c>
    </row>
    <row r="16" spans="1:20" s="16" customFormat="1">
      <c r="A16" s="23">
        <v>5450</v>
      </c>
      <c r="B16" s="29">
        <f t="shared" si="1"/>
        <v>44.797971259065008</v>
      </c>
      <c r="C16" s="43"/>
      <c r="D16" s="44"/>
      <c r="E16" s="29">
        <f t="shared" si="0"/>
        <v>2.5227852733916869</v>
      </c>
      <c r="F16" s="43"/>
      <c r="G16" s="45"/>
      <c r="H16" s="51">
        <f t="shared" si="2"/>
        <v>71.2</v>
      </c>
    </row>
    <row r="17" spans="1:20">
      <c r="A17" s="22">
        <f>A16+(A18-A16)/2</f>
        <v>5862.5</v>
      </c>
      <c r="B17" s="28">
        <f t="shared" si="1"/>
        <v>41.962405177016969</v>
      </c>
      <c r="C17" s="19"/>
      <c r="D17" s="27"/>
      <c r="E17" s="28">
        <f t="shared" si="0"/>
        <v>2.5569260087285026</v>
      </c>
      <c r="F17" s="19"/>
      <c r="G17" s="33"/>
      <c r="H17" s="22">
        <f t="shared" si="2"/>
        <v>70.7</v>
      </c>
    </row>
    <row r="18" spans="1:20">
      <c r="A18" s="22">
        <f>A16+(A20-A16)/2</f>
        <v>6275</v>
      </c>
      <c r="B18" s="28">
        <f t="shared" si="1"/>
        <v>38.768307971236879</v>
      </c>
      <c r="C18" s="19"/>
      <c r="D18" s="27"/>
      <c r="E18" s="28">
        <f t="shared" si="0"/>
        <v>2.5796609786304181</v>
      </c>
      <c r="F18" s="19"/>
      <c r="G18" s="33"/>
      <c r="H18" s="22">
        <f t="shared" si="2"/>
        <v>69.3</v>
      </c>
    </row>
    <row r="19" spans="1:20">
      <c r="A19" s="22">
        <f>A18+(A20-A18)/2</f>
        <v>6687.5</v>
      </c>
      <c r="B19" s="28">
        <f t="shared" si="1"/>
        <v>35.182622245459001</v>
      </c>
      <c r="C19" s="19"/>
      <c r="D19" s="27"/>
      <c r="E19" s="28">
        <f t="shared" si="0"/>
        <v>2.5901472334196476</v>
      </c>
      <c r="F19" s="19"/>
      <c r="G19" s="33"/>
      <c r="H19" s="22">
        <f t="shared" si="2"/>
        <v>66.8</v>
      </c>
    </row>
    <row r="20" spans="1:20" s="16" customFormat="1" ht="15" thickBot="1">
      <c r="A20" s="23">
        <v>7100</v>
      </c>
      <c r="B20" s="29">
        <f t="shared" si="1"/>
        <v>31.177298154840017</v>
      </c>
      <c r="C20" s="43"/>
      <c r="D20" s="44"/>
      <c r="E20" s="29">
        <f t="shared" si="0"/>
        <v>2.5877699302270001</v>
      </c>
      <c r="F20" s="43"/>
      <c r="G20" s="45"/>
      <c r="H20" s="52">
        <f t="shared" si="2"/>
        <v>62.9</v>
      </c>
    </row>
    <row r="21" spans="1:20">
      <c r="A21" s="22">
        <f>A20+(A22-A20)/2</f>
        <v>7675</v>
      </c>
      <c r="B21" s="28">
        <f t="shared" si="1"/>
        <v>24.851387438861899</v>
      </c>
      <c r="C21" s="19"/>
      <c r="D21" s="27"/>
      <c r="E21" s="28">
        <f t="shared" si="0"/>
        <v>2.5623056280347924</v>
      </c>
      <c r="F21" s="19"/>
      <c r="G21" s="33"/>
      <c r="H21" s="54"/>
    </row>
    <row r="22" spans="1:20">
      <c r="A22" s="22">
        <f>A20+(A24-A20)/2</f>
        <v>8250</v>
      </c>
      <c r="B22" s="28">
        <f t="shared" si="1"/>
        <v>17.619907290625036</v>
      </c>
      <c r="C22" s="19"/>
      <c r="D22" s="27"/>
      <c r="E22" s="28">
        <f t="shared" si="0"/>
        <v>2.5108219929296878</v>
      </c>
      <c r="F22" s="19"/>
      <c r="G22" s="33"/>
      <c r="H22" s="54"/>
    </row>
    <row r="23" spans="1:20">
      <c r="A23" s="22">
        <f>A22+(A24-A22)/2</f>
        <v>8825</v>
      </c>
      <c r="B23" s="28">
        <f t="shared" si="1"/>
        <v>9.4555878586556688</v>
      </c>
      <c r="C23" s="19"/>
      <c r="D23" s="27"/>
      <c r="E23" s="28">
        <f t="shared" si="0"/>
        <v>2.4338722882488559</v>
      </c>
      <c r="F23" s="19"/>
      <c r="G23" s="33"/>
      <c r="H23" s="54"/>
    </row>
    <row r="24" spans="1:20" ht="15" thickBot="1">
      <c r="A24" s="24">
        <v>9400</v>
      </c>
      <c r="B24" s="30">
        <f t="shared" si="1"/>
        <v>0.35006534944002965</v>
      </c>
      <c r="C24" s="31"/>
      <c r="D24" s="32"/>
      <c r="E24" s="30">
        <f t="shared" si="0"/>
        <v>2.3328709967519989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SJ5500</v>
      </c>
      <c r="C27" s="11" t="str">
        <f>C2</f>
        <v>538-5450</v>
      </c>
      <c r="D27" s="11">
        <f>A12</f>
        <v>3500</v>
      </c>
      <c r="E27" s="11">
        <f>A16</f>
        <v>5450</v>
      </c>
      <c r="F27" s="11">
        <f>A20</f>
        <v>7100</v>
      </c>
      <c r="G27" s="69">
        <f t="shared" ref="G27:L27" si="3">G2</f>
        <v>74.000500000000002</v>
      </c>
      <c r="H27" s="69">
        <f t="shared" si="3"/>
        <v>-9.4416699999999992E-3</v>
      </c>
      <c r="I27" s="69">
        <f t="shared" si="3"/>
        <v>1.9164E-6</v>
      </c>
      <c r="J27" s="69">
        <f t="shared" si="3"/>
        <v>-2.5343099999999998E-10</v>
      </c>
      <c r="K27" s="69">
        <f t="shared" si="3"/>
        <v>7.2063999999999997E-15</v>
      </c>
      <c r="L27" s="69">
        <f t="shared" si="3"/>
        <v>0</v>
      </c>
      <c r="M27" s="69">
        <f t="shared" ref="M27:R27" si="4">N2</f>
        <v>1.8423099999999999</v>
      </c>
      <c r="N27" s="69">
        <f t="shared" si="4"/>
        <v>-3.5920300000000002E-5</v>
      </c>
      <c r="O27" s="69">
        <f t="shared" si="4"/>
        <v>7.4088600000000001E-8</v>
      </c>
      <c r="P27" s="69">
        <f t="shared" si="4"/>
        <v>-9.9703599999999999E-12</v>
      </c>
      <c r="Q27" s="69">
        <f t="shared" si="4"/>
        <v>3.2827000000000001E-16</v>
      </c>
      <c r="R27" s="69">
        <f t="shared" si="4"/>
        <v>0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T27"/>
  <sheetViews>
    <sheetView workbookViewId="0">
      <selection activeCell="A27" sqref="A27:IV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26</v>
      </c>
      <c r="C2" s="57" t="s">
        <v>85</v>
      </c>
      <c r="D2" s="2">
        <v>4814.87</v>
      </c>
      <c r="E2" s="2">
        <v>7359.07</v>
      </c>
      <c r="F2" s="2">
        <v>8866.59</v>
      </c>
      <c r="G2" s="8">
        <v>77.111999999999995</v>
      </c>
      <c r="H2" s="8">
        <v>-3.3412300000000002E-3</v>
      </c>
      <c r="I2" s="8">
        <v>3.4908E-7</v>
      </c>
      <c r="J2" s="8">
        <v>-6.1588599999999997E-11</v>
      </c>
      <c r="K2" s="8">
        <v>4.8465800000000004E-16</v>
      </c>
      <c r="L2" s="8">
        <v>-8.1975000000000001E-20</v>
      </c>
      <c r="M2" s="8"/>
      <c r="N2" s="8">
        <v>2.6448800000000001</v>
      </c>
      <c r="O2" s="8">
        <v>2.21277E-4</v>
      </c>
      <c r="P2" s="8">
        <v>-9.1707099999999994E-8</v>
      </c>
      <c r="Q2" s="8">
        <v>3.7576299999999998E-11</v>
      </c>
      <c r="R2" s="8">
        <v>-5.5250100000000002E-15</v>
      </c>
      <c r="S2" s="8">
        <v>2.5000000000000002E-19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77.111999999999995</v>
      </c>
      <c r="C8" s="36"/>
      <c r="D8" s="65"/>
      <c r="E8" s="63">
        <f>N2</f>
        <v>2.6448800000000001</v>
      </c>
      <c r="F8" s="36"/>
      <c r="G8" s="38"/>
      <c r="H8" s="53"/>
    </row>
    <row r="9" spans="1:20">
      <c r="A9" s="22">
        <f>A10/2</f>
        <v>1200</v>
      </c>
      <c r="B9" s="64">
        <f>$G$2+$H$2*A9+$I$2*A9^2+$J$2*A9^3+$K$2*A9^4+$L$2*A9^5+$M$2*A9^6</f>
        <v>73.499575105996797</v>
      </c>
      <c r="C9" s="19"/>
      <c r="D9" s="66"/>
      <c r="E9" s="64">
        <f t="shared" ref="E9:E24" si="0">$N$2+$O$2*A9+$P$2*A9^2+$Q$2*A9^3+$R$2*A9^4+$S$2*A9^5+$T$2*A9^6</f>
        <v>2.8324514416639999</v>
      </c>
      <c r="F9" s="19"/>
      <c r="G9" s="33"/>
      <c r="H9" s="54"/>
    </row>
    <row r="10" spans="1:20">
      <c r="A10" s="22">
        <f>A12/2</f>
        <v>2400</v>
      </c>
      <c r="B10" s="28">
        <f t="shared" ref="B10:B24" si="1">$G$2+$H$2*A10+$I$2*A10^2+$J$2*A10^3+$K$2*A10^4+$L$2*A10^5+$M$2*A10^6</f>
        <v>70.261900421836799</v>
      </c>
      <c r="C10" s="19"/>
      <c r="D10" s="27"/>
      <c r="E10" s="28">
        <f t="shared" si="0"/>
        <v>3.0037666634239999</v>
      </c>
      <c r="F10" s="19"/>
      <c r="G10" s="33"/>
      <c r="H10" s="54"/>
    </row>
    <row r="11" spans="1:20" ht="15" thickBot="1">
      <c r="A11" s="22">
        <f>A10+(A12-A10)/2</f>
        <v>3600</v>
      </c>
      <c r="B11" s="28">
        <f t="shared" si="1"/>
        <v>66.766007863756798</v>
      </c>
      <c r="C11" s="19"/>
      <c r="D11" s="27"/>
      <c r="E11" s="28">
        <f t="shared" si="0"/>
        <v>3.2292889571839996</v>
      </c>
      <c r="F11" s="19"/>
      <c r="G11" s="33"/>
      <c r="H11" s="54"/>
    </row>
    <row r="12" spans="1:20" s="16" customFormat="1">
      <c r="A12" s="23">
        <v>4800</v>
      </c>
      <c r="B12" s="29">
        <f t="shared" si="1"/>
        <v>62.354093824204789</v>
      </c>
      <c r="C12" s="43"/>
      <c r="D12" s="44"/>
      <c r="E12" s="29">
        <f t="shared" si="0"/>
        <v>3.4538209571839995</v>
      </c>
      <c r="F12" s="43"/>
      <c r="G12" s="45"/>
      <c r="H12" s="50">
        <f>ROUND(A12*B12*100/(E12*136000),1)</f>
        <v>63.7</v>
      </c>
    </row>
    <row r="13" spans="1:20">
      <c r="A13" s="22">
        <f>A12+(A14-A12)/2</f>
        <v>5437.5</v>
      </c>
      <c r="B13" s="28">
        <f t="shared" si="1"/>
        <v>59.397689803084553</v>
      </c>
      <c r="C13" s="19"/>
      <c r="D13" s="27"/>
      <c r="E13" s="28">
        <f t="shared" si="0"/>
        <v>3.5361828288080597</v>
      </c>
      <c r="F13" s="19"/>
      <c r="G13" s="33"/>
      <c r="H13" s="22">
        <f t="shared" ref="H13:H20" si="2">ROUND(A13*B13*100/(E13*136000),1)</f>
        <v>67.2</v>
      </c>
    </row>
    <row r="14" spans="1:20">
      <c r="A14" s="22">
        <f>A12+(A16-A12)/2</f>
        <v>6075</v>
      </c>
      <c r="B14" s="28">
        <f t="shared" si="1"/>
        <v>55.870606650716638</v>
      </c>
      <c r="C14" s="19"/>
      <c r="D14" s="27"/>
      <c r="E14" s="28">
        <f t="shared" si="0"/>
        <v>3.5726723113959937</v>
      </c>
      <c r="F14" s="19"/>
      <c r="G14" s="33"/>
      <c r="H14" s="22">
        <f t="shared" si="2"/>
        <v>69.900000000000006</v>
      </c>
    </row>
    <row r="15" spans="1:20">
      <c r="A15" s="22">
        <f>A14+(A16-A14)/2</f>
        <v>6712.5</v>
      </c>
      <c r="B15" s="28">
        <f t="shared" si="1"/>
        <v>51.652098939398847</v>
      </c>
      <c r="C15" s="19"/>
      <c r="D15" s="27"/>
      <c r="E15" s="28">
        <f t="shared" si="0"/>
        <v>3.5531120427100475</v>
      </c>
      <c r="F15" s="19"/>
      <c r="G15" s="33"/>
      <c r="H15" s="22">
        <f t="shared" si="2"/>
        <v>71.8</v>
      </c>
    </row>
    <row r="16" spans="1:20" s="16" customFormat="1">
      <c r="A16" s="23">
        <v>7350</v>
      </c>
      <c r="B16" s="29">
        <f t="shared" si="1"/>
        <v>46.613472133061762</v>
      </c>
      <c r="C16" s="43"/>
      <c r="D16" s="44"/>
      <c r="E16" s="29">
        <f t="shared" si="0"/>
        <v>3.4755251147605604</v>
      </c>
      <c r="F16" s="43"/>
      <c r="G16" s="45"/>
      <c r="H16" s="51">
        <f t="shared" si="2"/>
        <v>72.5</v>
      </c>
    </row>
    <row r="17" spans="1:20">
      <c r="A17" s="22">
        <f>A16+(A18-A16)/2</f>
        <v>7737.5</v>
      </c>
      <c r="B17" s="28">
        <f t="shared" si="1"/>
        <v>43.091941138661717</v>
      </c>
      <c r="C17" s="19"/>
      <c r="D17" s="27"/>
      <c r="E17" s="28">
        <f t="shared" si="0"/>
        <v>3.4034266949911203</v>
      </c>
      <c r="F17" s="19"/>
      <c r="G17" s="33"/>
      <c r="H17" s="22">
        <f t="shared" si="2"/>
        <v>72</v>
      </c>
    </row>
    <row r="18" spans="1:20">
      <c r="A18" s="22">
        <f>A16+(A20-A16)/2</f>
        <v>8125</v>
      </c>
      <c r="B18" s="28">
        <f t="shared" si="1"/>
        <v>39.184030911426539</v>
      </c>
      <c r="C18" s="19"/>
      <c r="D18" s="27"/>
      <c r="E18" s="28">
        <f t="shared" si="0"/>
        <v>3.3176901123046907</v>
      </c>
      <c r="F18" s="19"/>
      <c r="G18" s="33"/>
      <c r="H18" s="22">
        <f t="shared" si="2"/>
        <v>70.599999999999994</v>
      </c>
    </row>
    <row r="19" spans="1:20">
      <c r="A19" s="22">
        <f>A18+(A20-A18)/2</f>
        <v>8512.5</v>
      </c>
      <c r="B19" s="28">
        <f t="shared" si="1"/>
        <v>34.855594769574346</v>
      </c>
      <c r="C19" s="19"/>
      <c r="D19" s="27"/>
      <c r="E19" s="28">
        <f t="shared" si="0"/>
        <v>3.2251757994061503</v>
      </c>
      <c r="F19" s="19"/>
      <c r="G19" s="33"/>
      <c r="H19" s="22">
        <f t="shared" si="2"/>
        <v>67.599999999999994</v>
      </c>
    </row>
    <row r="20" spans="1:20" s="16" customFormat="1" ht="15" thickBot="1">
      <c r="A20" s="23">
        <v>8900</v>
      </c>
      <c r="B20" s="29">
        <f t="shared" si="1"/>
        <v>30.070946217140051</v>
      </c>
      <c r="C20" s="43"/>
      <c r="D20" s="44"/>
      <c r="E20" s="29">
        <f t="shared" si="0"/>
        <v>3.1352502714589932</v>
      </c>
      <c r="F20" s="43"/>
      <c r="G20" s="45"/>
      <c r="H20" s="52">
        <f t="shared" si="2"/>
        <v>62.8</v>
      </c>
    </row>
    <row r="21" spans="1:20">
      <c r="A21" s="22">
        <f>A20+(A22-A20)/2</f>
        <v>9350</v>
      </c>
      <c r="B21" s="28">
        <f t="shared" si="1"/>
        <v>23.892626981992311</v>
      </c>
      <c r="C21" s="19"/>
      <c r="D21" s="27"/>
      <c r="E21" s="28">
        <f t="shared" si="0"/>
        <v>3.0502757332555603</v>
      </c>
      <c r="F21" s="19"/>
      <c r="G21" s="33"/>
      <c r="H21" s="54"/>
    </row>
    <row r="22" spans="1:20">
      <c r="A22" s="22">
        <f>A20+(A24-A20)/2</f>
        <v>9800</v>
      </c>
      <c r="B22" s="28">
        <f t="shared" si="1"/>
        <v>16.9873319339248</v>
      </c>
      <c r="C22" s="19"/>
      <c r="D22" s="27"/>
      <c r="E22" s="28">
        <f t="shared" si="0"/>
        <v>3.0094445087839965</v>
      </c>
      <c r="F22" s="19"/>
      <c r="G22" s="33"/>
      <c r="H22" s="54"/>
    </row>
    <row r="23" spans="1:20">
      <c r="A23" s="22">
        <f>A22+(A24-A22)/2</f>
        <v>10250</v>
      </c>
      <c r="B23" s="28">
        <f t="shared" si="1"/>
        <v>9.2904227073994203</v>
      </c>
      <c r="C23" s="19"/>
      <c r="D23" s="27"/>
      <c r="E23" s="28">
        <f t="shared" si="0"/>
        <v>3.0429899823828066</v>
      </c>
      <c r="F23" s="19"/>
      <c r="G23" s="33"/>
      <c r="H23" s="54"/>
    </row>
    <row r="24" spans="1:20" ht="15" thickBot="1">
      <c r="A24" s="24">
        <v>10700</v>
      </c>
      <c r="B24" s="30">
        <f t="shared" si="1"/>
        <v>0.73378480393254186</v>
      </c>
      <c r="C24" s="31"/>
      <c r="D24" s="32"/>
      <c r="E24" s="30">
        <f t="shared" si="0"/>
        <v>3.1877639372989961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SJ6200</v>
      </c>
      <c r="C27" s="11" t="str">
        <f>C2</f>
        <v>538-7350</v>
      </c>
      <c r="D27" s="11">
        <f>A12</f>
        <v>4800</v>
      </c>
      <c r="E27" s="11">
        <f>A16</f>
        <v>7350</v>
      </c>
      <c r="F27" s="11">
        <f>A20</f>
        <v>8900</v>
      </c>
      <c r="G27" s="69">
        <f t="shared" ref="G27:L27" si="3">G2</f>
        <v>77.111999999999995</v>
      </c>
      <c r="H27" s="69">
        <f t="shared" si="3"/>
        <v>-3.3412300000000002E-3</v>
      </c>
      <c r="I27" s="69">
        <f t="shared" si="3"/>
        <v>3.4908E-7</v>
      </c>
      <c r="J27" s="69">
        <f t="shared" si="3"/>
        <v>-6.1588599999999997E-11</v>
      </c>
      <c r="K27" s="69">
        <f t="shared" si="3"/>
        <v>4.8465800000000004E-16</v>
      </c>
      <c r="L27" s="69">
        <f t="shared" si="3"/>
        <v>-8.1975000000000001E-20</v>
      </c>
      <c r="M27" s="69">
        <f t="shared" ref="M27:R27" si="4">N2</f>
        <v>2.6448800000000001</v>
      </c>
      <c r="N27" s="69">
        <f t="shared" si="4"/>
        <v>2.21277E-4</v>
      </c>
      <c r="O27" s="69">
        <f t="shared" si="4"/>
        <v>-9.1707099999999994E-8</v>
      </c>
      <c r="P27" s="69">
        <f t="shared" si="4"/>
        <v>3.7576299999999998E-11</v>
      </c>
      <c r="Q27" s="69">
        <f t="shared" si="4"/>
        <v>-5.5250100000000002E-15</v>
      </c>
      <c r="R27" s="69">
        <f t="shared" si="4"/>
        <v>2.5000000000000002E-19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T27"/>
  <sheetViews>
    <sheetView workbookViewId="0">
      <selection activeCell="D33" sqref="D33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27</v>
      </c>
      <c r="C2" s="12" t="s">
        <v>86</v>
      </c>
      <c r="D2" s="2">
        <v>5728.45</v>
      </c>
      <c r="E2" s="2">
        <v>8142.37</v>
      </c>
      <c r="F2" s="2">
        <v>10077.32</v>
      </c>
      <c r="G2" s="8">
        <v>75.519300000000001</v>
      </c>
      <c r="H2" s="8">
        <v>-2.74523E-3</v>
      </c>
      <c r="I2" s="8">
        <v>1.8814399999999999E-7</v>
      </c>
      <c r="J2" s="8">
        <v>-6.0015500000000003E-11</v>
      </c>
      <c r="K2" s="8">
        <v>2.2023399999999998E-15</v>
      </c>
      <c r="L2" s="8"/>
      <c r="M2" s="8"/>
      <c r="N2" s="8">
        <v>3.1561400000000002</v>
      </c>
      <c r="O2" s="8">
        <v>2.40957E-4</v>
      </c>
      <c r="P2" s="8">
        <v>-2.2160199999999999E-8</v>
      </c>
      <c r="Q2" s="8">
        <v>-1.0442300000000001E-12</v>
      </c>
      <c r="R2" s="8">
        <v>9.7258599999999995E-17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75.519300000000001</v>
      </c>
      <c r="C8" s="36"/>
      <c r="D8" s="65"/>
      <c r="E8" s="63">
        <f>N2</f>
        <v>3.1561400000000002</v>
      </c>
      <c r="F8" s="36"/>
      <c r="G8" s="38"/>
      <c r="H8" s="53"/>
    </row>
    <row r="9" spans="1:20">
      <c r="A9" s="22">
        <f>A10/2</f>
        <v>1425</v>
      </c>
      <c r="B9" s="64">
        <f>$G$2+$H$2*A9+$I$2*A9^2+$J$2*A9^3+$K$2*A9^4+$L$2*A9^5+$M$2*A9^6</f>
        <v>71.824815083274359</v>
      </c>
      <c r="C9" s="19"/>
      <c r="D9" s="66"/>
      <c r="E9" s="64">
        <f t="shared" ref="E9:E24" si="0">$N$2+$O$2*A9+$P$2*A9^2+$Q$2*A9^3+$R$2*A9^4+$S$2*A9^5+$T$2*A9^6</f>
        <v>3.4518840823215857</v>
      </c>
      <c r="F9" s="19"/>
      <c r="G9" s="33"/>
      <c r="H9" s="54"/>
    </row>
    <row r="10" spans="1:20">
      <c r="A10" s="22">
        <f>A12/2</f>
        <v>2850</v>
      </c>
      <c r="B10" s="28">
        <f t="shared" ref="B10:B24" si="1">$G$2+$H$2*A10+$I$2*A10^2+$J$2*A10^3+$K$2*A10^4+$L$2*A10^5+$M$2*A10^6</f>
        <v>67.979587223827139</v>
      </c>
      <c r="C10" s="19"/>
      <c r="D10" s="27"/>
      <c r="E10" s="28">
        <f t="shared" si="0"/>
        <v>3.6451148514441161</v>
      </c>
      <c r="F10" s="19"/>
      <c r="G10" s="33"/>
      <c r="H10" s="54"/>
    </row>
    <row r="11" spans="1:20" ht="15" thickBot="1">
      <c r="A11" s="22">
        <f>A10+(A12-A10)/2</f>
        <v>4275</v>
      </c>
      <c r="B11" s="28">
        <f t="shared" si="1"/>
        <v>63.268560327425611</v>
      </c>
      <c r="C11" s="19"/>
      <c r="D11" s="27"/>
      <c r="E11" s="28">
        <f t="shared" si="0"/>
        <v>3.7321399819399788</v>
      </c>
      <c r="F11" s="19"/>
      <c r="G11" s="33"/>
      <c r="H11" s="54"/>
    </row>
    <row r="12" spans="1:20" s="16" customFormat="1">
      <c r="A12" s="23">
        <v>5700</v>
      </c>
      <c r="B12" s="29">
        <f t="shared" si="1"/>
        <v>57.194627392733999</v>
      </c>
      <c r="C12" s="43"/>
      <c r="D12" s="44"/>
      <c r="E12" s="29">
        <f t="shared" si="0"/>
        <v>3.7188921034958602</v>
      </c>
      <c r="F12" s="43"/>
      <c r="G12" s="45"/>
      <c r="H12" s="50">
        <f>ROUND(A12*B12*100/(E12*136000),1)</f>
        <v>64.5</v>
      </c>
    </row>
    <row r="13" spans="1:20">
      <c r="A13" s="22">
        <f>A12+(A14-A12)/2</f>
        <v>6312.5</v>
      </c>
      <c r="B13" s="28">
        <f t="shared" si="1"/>
        <v>54.087888508214405</v>
      </c>
      <c r="C13" s="19"/>
      <c r="D13" s="27"/>
      <c r="E13" s="28">
        <f t="shared" si="0"/>
        <v>3.6859158381014803</v>
      </c>
      <c r="F13" s="19"/>
      <c r="G13" s="33"/>
      <c r="H13" s="22">
        <f t="shared" ref="H13:H20" si="2">ROUND(A13*B13*100/(E13*136000),1)</f>
        <v>68.099999999999994</v>
      </c>
    </row>
    <row r="14" spans="1:20">
      <c r="A14" s="22">
        <f>A12+(A16-A12)/2</f>
        <v>6925</v>
      </c>
      <c r="B14" s="28">
        <f t="shared" si="1"/>
        <v>50.665249463918734</v>
      </c>
      <c r="C14" s="19"/>
      <c r="D14" s="27"/>
      <c r="E14" s="28">
        <f t="shared" si="0"/>
        <v>3.6389495047706424</v>
      </c>
      <c r="F14" s="19"/>
      <c r="G14" s="33"/>
      <c r="H14" s="22">
        <f t="shared" si="2"/>
        <v>70.900000000000006</v>
      </c>
    </row>
    <row r="15" spans="1:20">
      <c r="A15" s="22">
        <f>A14+(A16-A14)/2</f>
        <v>7537.5</v>
      </c>
      <c r="B15" s="28">
        <f t="shared" si="1"/>
        <v>46.92435468536479</v>
      </c>
      <c r="C15" s="19"/>
      <c r="D15" s="27"/>
      <c r="E15" s="28">
        <f t="shared" si="0"/>
        <v>3.5801034665889269</v>
      </c>
      <c r="F15" s="19"/>
      <c r="G15" s="33"/>
      <c r="H15" s="22">
        <f t="shared" si="2"/>
        <v>72.599999999999994</v>
      </c>
    </row>
    <row r="16" spans="1:20" s="16" customFormat="1">
      <c r="A16" s="23">
        <v>8150</v>
      </c>
      <c r="B16" s="29">
        <f t="shared" si="1"/>
        <v>42.870287690942121</v>
      </c>
      <c r="C16" s="43"/>
      <c r="D16" s="44"/>
      <c r="E16" s="29">
        <f t="shared" si="0"/>
        <v>3.5118166080137163</v>
      </c>
      <c r="F16" s="43"/>
      <c r="G16" s="45"/>
      <c r="H16" s="51">
        <f t="shared" si="2"/>
        <v>73.2</v>
      </c>
    </row>
    <row r="17" spans="1:20">
      <c r="A17" s="22">
        <f>A16+(A18-A16)/2</f>
        <v>8612.5</v>
      </c>
      <c r="B17" s="28">
        <f t="shared" si="1"/>
        <v>39.608876252817083</v>
      </c>
      <c r="C17" s="19"/>
      <c r="D17" s="27"/>
      <c r="E17" s="28">
        <f t="shared" si="0"/>
        <v>3.4556690489030046</v>
      </c>
      <c r="F17" s="19"/>
      <c r="G17" s="33"/>
      <c r="H17" s="22">
        <f t="shared" si="2"/>
        <v>72.599999999999994</v>
      </c>
    </row>
    <row r="18" spans="1:20">
      <c r="A18" s="22">
        <f>A16+(A20-A16)/2</f>
        <v>9075</v>
      </c>
      <c r="B18" s="28">
        <f t="shared" si="1"/>
        <v>36.184090962095596</v>
      </c>
      <c r="C18" s="19"/>
      <c r="D18" s="27"/>
      <c r="E18" s="28">
        <f t="shared" si="0"/>
        <v>3.3970253504692796</v>
      </c>
      <c r="F18" s="19"/>
      <c r="G18" s="33"/>
      <c r="H18" s="22">
        <f t="shared" si="2"/>
        <v>71.099999999999994</v>
      </c>
    </row>
    <row r="19" spans="1:20">
      <c r="A19" s="22">
        <f>A18+(A20-A18)/2</f>
        <v>9537.5</v>
      </c>
      <c r="B19" s="28">
        <f t="shared" si="1"/>
        <v>32.606552492983212</v>
      </c>
      <c r="C19" s="19"/>
      <c r="D19" s="27"/>
      <c r="E19" s="28">
        <f t="shared" si="0"/>
        <v>3.3373079278851483</v>
      </c>
      <c r="F19" s="19"/>
      <c r="G19" s="33"/>
      <c r="H19" s="22">
        <f t="shared" si="2"/>
        <v>68.5</v>
      </c>
    </row>
    <row r="20" spans="1:20" s="16" customFormat="1" ht="15" thickBot="1">
      <c r="A20" s="23">
        <v>10000</v>
      </c>
      <c r="B20" s="29">
        <f t="shared" si="1"/>
        <v>28.889299999999995</v>
      </c>
      <c r="C20" s="43"/>
      <c r="D20" s="44"/>
      <c r="E20" s="29">
        <f t="shared" si="0"/>
        <v>3.2780459999999998</v>
      </c>
      <c r="F20" s="43"/>
      <c r="G20" s="45"/>
      <c r="H20" s="52">
        <f t="shared" si="2"/>
        <v>64.8</v>
      </c>
    </row>
    <row r="21" spans="1:20">
      <c r="A21" s="22">
        <f>A20+(A22-A20)/2</f>
        <v>10825</v>
      </c>
      <c r="B21" s="28">
        <f t="shared" si="1"/>
        <v>21.961528143610593</v>
      </c>
      <c r="C21" s="19"/>
      <c r="D21" s="27"/>
      <c r="E21" s="28">
        <f t="shared" si="0"/>
        <v>3.1786551959034721</v>
      </c>
      <c r="F21" s="19"/>
      <c r="G21" s="33"/>
      <c r="H21" s="54"/>
    </row>
    <row r="22" spans="1:20">
      <c r="A22" s="22">
        <f>A20+(A24-A20)/2</f>
        <v>11650</v>
      </c>
      <c r="B22" s="28">
        <f t="shared" si="1"/>
        <v>14.746626560307128</v>
      </c>
      <c r="C22" s="19"/>
      <c r="D22" s="27"/>
      <c r="E22" s="28">
        <f t="shared" si="0"/>
        <v>3.0961106345533165</v>
      </c>
      <c r="F22" s="19"/>
      <c r="G22" s="33"/>
      <c r="H22" s="54"/>
    </row>
    <row r="23" spans="1:20">
      <c r="A23" s="22">
        <f>A22+(A24-A22)/2</f>
        <v>12475</v>
      </c>
      <c r="B23" s="28">
        <f t="shared" si="1"/>
        <v>7.3759214564618318</v>
      </c>
      <c r="C23" s="19"/>
      <c r="D23" s="27"/>
      <c r="E23" s="28">
        <f t="shared" si="0"/>
        <v>3.0416231238786171</v>
      </c>
      <c r="F23" s="19"/>
      <c r="G23" s="33"/>
      <c r="H23" s="54"/>
    </row>
    <row r="24" spans="1:20" ht="15" thickBot="1">
      <c r="A24" s="24">
        <v>13300</v>
      </c>
      <c r="B24" s="30">
        <f t="shared" si="1"/>
        <v>5.2246752139666341E-3</v>
      </c>
      <c r="C24" s="31"/>
      <c r="D24" s="32"/>
      <c r="E24" s="30">
        <f t="shared" si="0"/>
        <v>3.0274847938350602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SJ7500</v>
      </c>
      <c r="C27" s="11" t="str">
        <f>C2</f>
        <v>538-8150</v>
      </c>
      <c r="D27" s="11">
        <f>A12</f>
        <v>5700</v>
      </c>
      <c r="E27" s="11">
        <f>A16</f>
        <v>8150</v>
      </c>
      <c r="F27" s="11">
        <f>A20</f>
        <v>10000</v>
      </c>
      <c r="G27" s="69">
        <f t="shared" ref="G27:L27" si="3">G2</f>
        <v>75.519300000000001</v>
      </c>
      <c r="H27" s="69">
        <f t="shared" si="3"/>
        <v>-2.74523E-3</v>
      </c>
      <c r="I27" s="69">
        <f t="shared" si="3"/>
        <v>1.8814399999999999E-7</v>
      </c>
      <c r="J27" s="69">
        <f t="shared" si="3"/>
        <v>-6.0015500000000003E-11</v>
      </c>
      <c r="K27" s="69">
        <f t="shared" si="3"/>
        <v>2.2023399999999998E-15</v>
      </c>
      <c r="L27" s="69">
        <f t="shared" si="3"/>
        <v>0</v>
      </c>
      <c r="M27" s="69">
        <f t="shared" ref="M27:R27" si="4">N2</f>
        <v>3.1561400000000002</v>
      </c>
      <c r="N27" s="69">
        <f t="shared" si="4"/>
        <v>2.40957E-4</v>
      </c>
      <c r="O27" s="69">
        <f t="shared" si="4"/>
        <v>-2.2160199999999999E-8</v>
      </c>
      <c r="P27" s="69">
        <f t="shared" si="4"/>
        <v>-1.0442300000000001E-12</v>
      </c>
      <c r="Q27" s="69">
        <f t="shared" si="4"/>
        <v>9.7258599999999995E-17</v>
      </c>
      <c r="R27" s="69">
        <f t="shared" si="4"/>
        <v>0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36"/>
  <sheetViews>
    <sheetView workbookViewId="0">
      <selection activeCell="H16" sqref="H16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28</v>
      </c>
      <c r="C2" s="12" t="s">
        <v>87</v>
      </c>
      <c r="D2" s="2">
        <v>6196.86</v>
      </c>
      <c r="E2" s="2">
        <v>9352.66</v>
      </c>
      <c r="F2" s="2">
        <v>12253.41</v>
      </c>
      <c r="G2" s="8">
        <v>73.498599999999996</v>
      </c>
      <c r="H2" s="8">
        <v>-3.3591600000000001E-4</v>
      </c>
      <c r="I2" s="8">
        <v>-8.6870400000000005E-8</v>
      </c>
      <c r="J2" s="8">
        <v>-4.6158100000000001E-11</v>
      </c>
      <c r="K2" s="8">
        <v>4.2160500000000003E-15</v>
      </c>
      <c r="L2" s="8">
        <v>-1.2397700000000001E-19</v>
      </c>
      <c r="M2" s="8"/>
      <c r="N2" s="8">
        <v>3.3141500000000002</v>
      </c>
      <c r="O2" s="8">
        <v>3.3510400000000002E-4</v>
      </c>
      <c r="P2" s="8">
        <v>-5.2297500000000002E-8</v>
      </c>
      <c r="Q2" s="8">
        <v>4.8795599999999999E-12</v>
      </c>
      <c r="R2" s="8">
        <v>-2.2225099999999998E-16</v>
      </c>
      <c r="S2" s="8">
        <v>3.0060599999999998E-21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73.498599999999996</v>
      </c>
      <c r="C8" s="36"/>
      <c r="D8" s="65"/>
      <c r="E8" s="63">
        <f>N2</f>
        <v>3.3141500000000002</v>
      </c>
      <c r="F8" s="36"/>
      <c r="G8" s="38"/>
      <c r="H8" s="53"/>
    </row>
    <row r="9" spans="1:20">
      <c r="A9" s="22">
        <f>A10/2</f>
        <v>1550</v>
      </c>
      <c r="B9" s="64">
        <f>$G$2+$H$2*A9+$I$2*A9^2+$J$2*A9^3+$K$2*A9^4+$L$2*A9^5+$M$2*A9^6</f>
        <v>72.620562962483589</v>
      </c>
      <c r="C9" s="19"/>
      <c r="D9" s="66"/>
      <c r="E9" s="64">
        <f t="shared" ref="E9:E24" si="0">$N$2+$O$2*A9+$P$2*A9^2+$Q$2*A9^3+$R$2*A9^4+$S$2*A9^5+$T$2*A9^6</f>
        <v>3.7248313876294485</v>
      </c>
      <c r="F9" s="19"/>
      <c r="G9" s="33"/>
      <c r="H9" s="54"/>
    </row>
    <row r="10" spans="1:20">
      <c r="A10" s="22">
        <f>A12/2</f>
        <v>3100</v>
      </c>
      <c r="B10" s="28">
        <f t="shared" ref="B10:B24" si="1">$G$2+$H$2*A10+$I$2*A10^2+$J$2*A10^3+$K$2*A10^4+$L$2*A10^5+$M$2*A10^6</f>
        <v>70.601207407569731</v>
      </c>
      <c r="C10" s="19"/>
      <c r="D10" s="27"/>
      <c r="E10" s="28">
        <f t="shared" si="0"/>
        <v>3.976095659839451</v>
      </c>
      <c r="F10" s="19"/>
      <c r="G10" s="33"/>
      <c r="H10" s="54"/>
    </row>
    <row r="11" spans="1:20" ht="15" thickBot="1">
      <c r="A11" s="22">
        <f>A10+(A12-A10)/2</f>
        <v>4650</v>
      </c>
      <c r="B11" s="28">
        <f t="shared" si="1"/>
        <v>67.1188977032606</v>
      </c>
      <c r="C11" s="19"/>
      <c r="D11" s="27"/>
      <c r="E11" s="28">
        <f t="shared" si="0"/>
        <v>4.1348201226291126</v>
      </c>
      <c r="F11" s="19"/>
      <c r="G11" s="33"/>
      <c r="H11" s="54"/>
    </row>
    <row r="12" spans="1:20" s="16" customFormat="1">
      <c r="A12" s="23">
        <v>6200</v>
      </c>
      <c r="B12" s="29">
        <f t="shared" si="1"/>
        <v>62.16983810535136</v>
      </c>
      <c r="C12" s="43"/>
      <c r="D12" s="44"/>
      <c r="E12" s="29">
        <f t="shared" si="0"/>
        <v>4.2435486330560197</v>
      </c>
      <c r="F12" s="43"/>
      <c r="G12" s="45"/>
      <c r="H12" s="50">
        <f>ROUND(A12*B12*100/(E12*136000),1)</f>
        <v>66.8</v>
      </c>
    </row>
    <row r="13" spans="1:20">
      <c r="A13" s="22">
        <f>A12+(A14-A12)/2</f>
        <v>6987.5</v>
      </c>
      <c r="B13" s="28">
        <f t="shared" si="1"/>
        <v>59.147842710154514</v>
      </c>
      <c r="C13" s="19"/>
      <c r="D13" s="27"/>
      <c r="E13" s="28">
        <f t="shared" si="0"/>
        <v>4.2872445989123031</v>
      </c>
      <c r="F13" s="19"/>
      <c r="G13" s="33"/>
      <c r="H13" s="22">
        <f t="shared" ref="H13:H20" si="2">ROUND(A13*B13*100/(E13*136000),1)</f>
        <v>70.900000000000006</v>
      </c>
    </row>
    <row r="14" spans="1:20">
      <c r="A14" s="22">
        <f>A12+(A16-A12)/2</f>
        <v>7775</v>
      </c>
      <c r="B14" s="28">
        <f t="shared" si="1"/>
        <v>55.825192546999574</v>
      </c>
      <c r="C14" s="19"/>
      <c r="D14" s="27"/>
      <c r="E14" s="28">
        <f t="shared" si="0"/>
        <v>4.3248191100781446</v>
      </c>
      <c r="F14" s="19"/>
      <c r="G14" s="33"/>
      <c r="H14" s="22">
        <f t="shared" si="2"/>
        <v>73.8</v>
      </c>
    </row>
    <row r="15" spans="1:20">
      <c r="A15" s="22">
        <f>A14+(A16-A14)/2</f>
        <v>8562.5</v>
      </c>
      <c r="B15" s="28">
        <f t="shared" si="1"/>
        <v>52.232896448132408</v>
      </c>
      <c r="C15" s="19"/>
      <c r="D15" s="27"/>
      <c r="E15" s="28">
        <f t="shared" si="0"/>
        <v>4.356155094743265</v>
      </c>
      <c r="F15" s="19"/>
      <c r="G15" s="33"/>
      <c r="H15" s="22">
        <f t="shared" si="2"/>
        <v>75.5</v>
      </c>
    </row>
    <row r="16" spans="1:20" s="16" customFormat="1">
      <c r="A16" s="23">
        <v>9350</v>
      </c>
      <c r="B16" s="29">
        <f t="shared" si="1"/>
        <v>48.396392273830088</v>
      </c>
      <c r="C16" s="43"/>
      <c r="D16" s="44"/>
      <c r="E16" s="29">
        <f t="shared" si="0"/>
        <v>4.3801627011345019</v>
      </c>
      <c r="F16" s="43"/>
      <c r="G16" s="45"/>
      <c r="H16" s="51">
        <f t="shared" si="2"/>
        <v>76</v>
      </c>
    </row>
    <row r="17" spans="1:20">
      <c r="A17" s="22">
        <f>A16+(A18-A16)/2</f>
        <v>10075</v>
      </c>
      <c r="B17" s="28">
        <f t="shared" si="1"/>
        <v>44.661921644192184</v>
      </c>
      <c r="C17" s="19"/>
      <c r="D17" s="27"/>
      <c r="E17" s="28">
        <f t="shared" si="0"/>
        <v>4.3941178950534665</v>
      </c>
      <c r="F17" s="19"/>
      <c r="G17" s="33"/>
      <c r="H17" s="22">
        <f t="shared" si="2"/>
        <v>75.3</v>
      </c>
    </row>
    <row r="18" spans="1:20">
      <c r="A18" s="22">
        <f>A16+(A20-A16)/2</f>
        <v>10800</v>
      </c>
      <c r="B18" s="28">
        <f t="shared" si="1"/>
        <v>40.734837377136643</v>
      </c>
      <c r="C18" s="19"/>
      <c r="D18" s="27"/>
      <c r="E18" s="28">
        <f t="shared" si="0"/>
        <v>4.39812160408494</v>
      </c>
      <c r="F18" s="19"/>
      <c r="G18" s="33"/>
      <c r="H18" s="22">
        <f t="shared" si="2"/>
        <v>73.599999999999994</v>
      </c>
    </row>
    <row r="19" spans="1:20">
      <c r="A19" s="22">
        <f>A18+(A20-A18)/2</f>
        <v>11525</v>
      </c>
      <c r="B19" s="28">
        <f t="shared" si="1"/>
        <v>36.602876653160536</v>
      </c>
      <c r="C19" s="19"/>
      <c r="D19" s="27"/>
      <c r="E19" s="28">
        <f t="shared" si="0"/>
        <v>4.3896115540429088</v>
      </c>
      <c r="F19" s="19"/>
      <c r="G19" s="33"/>
      <c r="H19" s="22">
        <f t="shared" si="2"/>
        <v>70.7</v>
      </c>
    </row>
    <row r="20" spans="1:20" s="16" customFormat="1" ht="15" thickBot="1">
      <c r="A20" s="23">
        <v>12250</v>
      </c>
      <c r="B20" s="29">
        <f t="shared" si="1"/>
        <v>32.237340936452156</v>
      </c>
      <c r="C20" s="43"/>
      <c r="D20" s="44"/>
      <c r="E20" s="29">
        <f t="shared" si="0"/>
        <v>4.3656281307079494</v>
      </c>
      <c r="F20" s="43"/>
      <c r="G20" s="45"/>
      <c r="H20" s="52">
        <f t="shared" si="2"/>
        <v>66.5</v>
      </c>
    </row>
    <row r="21" spans="1:20">
      <c r="A21" s="22">
        <f>A20+(A22-A20)/2</f>
        <v>13262.5</v>
      </c>
      <c r="B21" s="28">
        <f t="shared" si="1"/>
        <v>25.654468368952081</v>
      </c>
      <c r="C21" s="19"/>
      <c r="D21" s="27"/>
      <c r="E21" s="28">
        <f t="shared" si="0"/>
        <v>4.2999675488374871</v>
      </c>
      <c r="F21" s="19"/>
      <c r="G21" s="33"/>
      <c r="H21" s="54"/>
    </row>
    <row r="22" spans="1:20">
      <c r="A22" s="22">
        <f>A20+(A24-A20)/2</f>
        <v>14275</v>
      </c>
      <c r="B22" s="28">
        <f t="shared" si="1"/>
        <v>18.312665646356962</v>
      </c>
      <c r="C22" s="19"/>
      <c r="D22" s="27"/>
      <c r="E22" s="28">
        <f t="shared" si="0"/>
        <v>4.187957769355652</v>
      </c>
      <c r="F22" s="19"/>
      <c r="G22" s="33"/>
      <c r="H22" s="54"/>
    </row>
    <row r="23" spans="1:20">
      <c r="A23" s="22">
        <f>A22+(A24-A22)/2</f>
        <v>15287.5</v>
      </c>
      <c r="B23" s="28">
        <f t="shared" si="1"/>
        <v>9.9048350594237462</v>
      </c>
      <c r="C23" s="19"/>
      <c r="D23" s="27"/>
      <c r="E23" s="28">
        <f t="shared" si="0"/>
        <v>4.019295686206168</v>
      </c>
      <c r="F23" s="19"/>
      <c r="G23" s="33"/>
      <c r="H23" s="54"/>
    </row>
    <row r="24" spans="1:20" ht="15" thickBot="1">
      <c r="A24" s="24">
        <v>16300</v>
      </c>
      <c r="B24" s="30">
        <f t="shared" si="1"/>
        <v>7.0270183049387924E-3</v>
      </c>
      <c r="C24" s="31"/>
      <c r="D24" s="32"/>
      <c r="E24" s="30">
        <f t="shared" si="0"/>
        <v>3.783484143401707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SJ10000</v>
      </c>
      <c r="C27" s="11" t="str">
        <f>C2</f>
        <v>538-9350</v>
      </c>
      <c r="D27" s="11">
        <f>A12</f>
        <v>6200</v>
      </c>
      <c r="E27" s="11">
        <f>A16</f>
        <v>9350</v>
      </c>
      <c r="F27" s="11">
        <f>A20</f>
        <v>12250</v>
      </c>
      <c r="G27" s="69">
        <f t="shared" ref="G27:L27" si="3">G2</f>
        <v>73.498599999999996</v>
      </c>
      <c r="H27" s="69">
        <f t="shared" si="3"/>
        <v>-3.3591600000000001E-4</v>
      </c>
      <c r="I27" s="69">
        <f t="shared" si="3"/>
        <v>-8.6870400000000005E-8</v>
      </c>
      <c r="J27" s="69">
        <f t="shared" si="3"/>
        <v>-4.6158100000000001E-11</v>
      </c>
      <c r="K27" s="69">
        <f t="shared" si="3"/>
        <v>4.2160500000000003E-15</v>
      </c>
      <c r="L27" s="69">
        <f t="shared" si="3"/>
        <v>-1.2397700000000001E-19</v>
      </c>
      <c r="M27" s="69">
        <f t="shared" ref="M27:R27" si="4">N2</f>
        <v>3.3141500000000002</v>
      </c>
      <c r="N27" s="69">
        <f t="shared" si="4"/>
        <v>3.3510400000000002E-4</v>
      </c>
      <c r="O27" s="69">
        <f t="shared" si="4"/>
        <v>-5.2297500000000002E-8</v>
      </c>
      <c r="P27" s="69">
        <f t="shared" si="4"/>
        <v>4.8795599999999999E-12</v>
      </c>
      <c r="Q27" s="69">
        <f t="shared" si="4"/>
        <v>-2.2225099999999998E-16</v>
      </c>
      <c r="R27" s="69">
        <f t="shared" si="4"/>
        <v>3.0060599999999998E-21</v>
      </c>
    </row>
    <row r="31" spans="1:20">
      <c r="F31">
        <f>A12</f>
        <v>6200</v>
      </c>
      <c r="G31">
        <v>0</v>
      </c>
      <c r="H31">
        <f t="shared" ref="H31:H36" si="5">F31</f>
        <v>6200</v>
      </c>
      <c r="I31">
        <v>0</v>
      </c>
    </row>
    <row r="32" spans="1:20">
      <c r="F32">
        <f>F31</f>
        <v>6200</v>
      </c>
      <c r="G32">
        <f>ROUND(B8,0)</f>
        <v>73</v>
      </c>
      <c r="H32">
        <f t="shared" si="5"/>
        <v>6200</v>
      </c>
      <c r="I32">
        <f>ROUND(MAX(E8:E24),2)</f>
        <v>4.4000000000000004</v>
      </c>
    </row>
    <row r="33" spans="6:9">
      <c r="F33">
        <f>A16</f>
        <v>9350</v>
      </c>
      <c r="G33">
        <v>0</v>
      </c>
      <c r="H33">
        <f t="shared" si="5"/>
        <v>9350</v>
      </c>
      <c r="I33">
        <v>0</v>
      </c>
    </row>
    <row r="34" spans="6:9">
      <c r="F34">
        <f>F33</f>
        <v>9350</v>
      </c>
      <c r="G34">
        <f>G32</f>
        <v>73</v>
      </c>
      <c r="H34">
        <f t="shared" si="5"/>
        <v>9350</v>
      </c>
      <c r="I34">
        <f>I32</f>
        <v>4.4000000000000004</v>
      </c>
    </row>
    <row r="35" spans="6:9">
      <c r="F35">
        <f>A20</f>
        <v>12250</v>
      </c>
      <c r="G35">
        <v>0</v>
      </c>
      <c r="H35">
        <f t="shared" si="5"/>
        <v>12250</v>
      </c>
      <c r="I35">
        <v>0</v>
      </c>
    </row>
    <row r="36" spans="6:9">
      <c r="F36">
        <f>F35</f>
        <v>12250</v>
      </c>
      <c r="G36">
        <f>G34</f>
        <v>73</v>
      </c>
      <c r="H36">
        <f t="shared" si="5"/>
        <v>12250</v>
      </c>
      <c r="I36">
        <f>I34</f>
        <v>4.4000000000000004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6"/>
  <sheetViews>
    <sheetView workbookViewId="0">
      <selection activeCell="E29" sqref="E2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111</v>
      </c>
      <c r="C2" s="12" t="s">
        <v>135</v>
      </c>
      <c r="D2" s="2">
        <v>345</v>
      </c>
      <c r="E2" s="2">
        <v>539</v>
      </c>
      <c r="F2" s="2">
        <v>700</v>
      </c>
      <c r="G2" s="7">
        <v>22.656300000000002</v>
      </c>
      <c r="H2" s="7">
        <v>2.2123299999999999E-2</v>
      </c>
      <c r="I2" s="7">
        <v>-1.81857E-4</v>
      </c>
      <c r="J2" s="7">
        <v>4.9896700000000005E-7</v>
      </c>
      <c r="K2" s="7">
        <v>-6.6674499999999996E-10</v>
      </c>
      <c r="L2" s="7">
        <v>2.9890200000000001E-13</v>
      </c>
      <c r="M2" s="8"/>
      <c r="N2" s="8">
        <v>0.12247</v>
      </c>
      <c r="O2" s="8">
        <v>2.6823299999999999E-4</v>
      </c>
      <c r="P2" s="8">
        <v>-3.0176799999999998E-6</v>
      </c>
      <c r="Q2" s="8">
        <v>1.10001E-8</v>
      </c>
      <c r="R2" s="8">
        <v>-1.54386E-11</v>
      </c>
      <c r="S2" s="8">
        <v>7.2907500000000004E-15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22.656300000000002</v>
      </c>
      <c r="C8" s="36"/>
      <c r="D8" s="65"/>
      <c r="E8" s="63">
        <f>N2</f>
        <v>0.12247</v>
      </c>
      <c r="F8" s="36"/>
      <c r="G8" s="38"/>
      <c r="H8" s="53"/>
    </row>
    <row r="9" spans="1:20">
      <c r="A9" s="22">
        <f>A10/2</f>
        <v>85</v>
      </c>
      <c r="B9" s="64">
        <f>$G$2+$H$2*A9+$I$2*A9^2+$J$2*A9^3+$K$2*A9^4+$L$2*A9^5+$M$2*A9^6</f>
        <v>23.495813522212547</v>
      </c>
      <c r="C9" s="19"/>
      <c r="D9" s="66"/>
      <c r="E9" s="64">
        <f t="shared" ref="E9:E24" si="0">$N$2+$O$2*A9+$P$2*A9^2+$Q$2*A9^3+$R$2*A9^4+$S$2*A9^5+$T$2*A9^6</f>
        <v>0.12944894828844611</v>
      </c>
      <c r="F9" s="19"/>
      <c r="G9" s="33"/>
      <c r="H9" s="54"/>
    </row>
    <row r="10" spans="1:20">
      <c r="A10" s="22">
        <f>A12/2</f>
        <v>170</v>
      </c>
      <c r="B10" s="28">
        <f t="shared" ref="B10:B24" si="1">$G$2+$H$2*A10+$I$2*A10^2+$J$2*A10^3+$K$2*A10^4+$L$2*A10^5+$M$2*A10^6</f>
        <v>23.098586289251401</v>
      </c>
      <c r="C10" s="19"/>
      <c r="D10" s="27"/>
      <c r="E10" s="28">
        <f t="shared" si="0"/>
        <v>0.12304285843627499</v>
      </c>
      <c r="F10" s="19"/>
      <c r="G10" s="33"/>
      <c r="H10" s="54"/>
    </row>
    <row r="11" spans="1:20" ht="15" thickBot="1">
      <c r="A11" s="22">
        <f>A10+(A12-A10)/2</f>
        <v>255</v>
      </c>
      <c r="B11" s="28">
        <f t="shared" si="1"/>
        <v>22.249161356579386</v>
      </c>
      <c r="C11" s="19"/>
      <c r="D11" s="27"/>
      <c r="E11" s="28">
        <f t="shared" si="0"/>
        <v>0.11962420119065079</v>
      </c>
      <c r="F11" s="19"/>
      <c r="G11" s="33"/>
      <c r="H11" s="54"/>
    </row>
    <row r="12" spans="1:20" s="16" customFormat="1">
      <c r="A12" s="23">
        <v>340</v>
      </c>
      <c r="B12" s="29">
        <f t="shared" si="1"/>
        <v>21.21507221524481</v>
      </c>
      <c r="C12" s="43"/>
      <c r="D12" s="44"/>
      <c r="E12" s="29">
        <f t="shared" si="0"/>
        <v>0.12398760445679999</v>
      </c>
      <c r="F12" s="43"/>
      <c r="G12" s="45"/>
      <c r="H12" s="50">
        <f>ROUND(A12*B12*100/(E12*136000),1)</f>
        <v>42.8</v>
      </c>
    </row>
    <row r="13" spans="1:20">
      <c r="A13" s="22">
        <f>A12+(A14-A12)/2</f>
        <v>392.5</v>
      </c>
      <c r="B13" s="28">
        <f t="shared" si="1"/>
        <v>20.454857635345157</v>
      </c>
      <c r="C13" s="19"/>
      <c r="D13" s="27"/>
      <c r="E13" s="28">
        <f t="shared" si="0"/>
        <v>0.12950928559663163</v>
      </c>
      <c r="F13" s="19"/>
      <c r="G13" s="33"/>
      <c r="H13" s="22">
        <f t="shared" ref="H13:H20" si="2">ROUND(A13*B13*100/(E13*136000),1)</f>
        <v>45.6</v>
      </c>
    </row>
    <row r="14" spans="1:20">
      <c r="A14" s="22">
        <f>A12+(A16-A12)/2</f>
        <v>445</v>
      </c>
      <c r="B14" s="28">
        <f t="shared" si="1"/>
        <v>19.528692710112498</v>
      </c>
      <c r="C14" s="19"/>
      <c r="D14" s="27"/>
      <c r="E14" s="28">
        <f t="shared" si="0"/>
        <v>0.13541600588523983</v>
      </c>
      <c r="F14" s="19"/>
      <c r="G14" s="33"/>
      <c r="H14" s="22">
        <f t="shared" si="2"/>
        <v>47.2</v>
      </c>
    </row>
    <row r="15" spans="1:20">
      <c r="A15" s="22">
        <f>A14+(A16-A14)/2</f>
        <v>497.5</v>
      </c>
      <c r="B15" s="28">
        <f t="shared" si="1"/>
        <v>18.357012201053237</v>
      </c>
      <c r="C15" s="19"/>
      <c r="D15" s="27"/>
      <c r="E15" s="28">
        <f t="shared" si="0"/>
        <v>0.13994973250234563</v>
      </c>
      <c r="F15" s="19"/>
      <c r="G15" s="33"/>
      <c r="H15" s="22">
        <f t="shared" si="2"/>
        <v>48</v>
      </c>
    </row>
    <row r="16" spans="1:20" s="16" customFormat="1">
      <c r="A16" s="23">
        <v>550</v>
      </c>
      <c r="B16" s="29">
        <f t="shared" si="1"/>
        <v>16.859943094375005</v>
      </c>
      <c r="C16" s="43"/>
      <c r="D16" s="44"/>
      <c r="E16" s="29">
        <f t="shared" si="0"/>
        <v>0.14149525195312518</v>
      </c>
      <c r="F16" s="43"/>
      <c r="G16" s="45"/>
      <c r="H16" s="51">
        <f t="shared" si="2"/>
        <v>48.2</v>
      </c>
    </row>
    <row r="17" spans="1:20">
      <c r="A17" s="22">
        <f>A16+(A18-A16)/2</f>
        <v>587.5</v>
      </c>
      <c r="B17" s="28">
        <f t="shared" si="1"/>
        <v>15.553925560642725</v>
      </c>
      <c r="C17" s="19"/>
      <c r="D17" s="27"/>
      <c r="E17" s="28">
        <f t="shared" si="0"/>
        <v>0.14011764437782304</v>
      </c>
      <c r="F17" s="19"/>
      <c r="G17" s="33"/>
      <c r="H17" s="22">
        <f t="shared" si="2"/>
        <v>48</v>
      </c>
    </row>
    <row r="18" spans="1:20">
      <c r="A18" s="22">
        <f>A16+(A20-A16)/2</f>
        <v>625</v>
      </c>
      <c r="B18" s="28">
        <f t="shared" si="1"/>
        <v>14.031890026855478</v>
      </c>
      <c r="C18" s="19"/>
      <c r="D18" s="27"/>
      <c r="E18" s="28">
        <f t="shared" si="0"/>
        <v>0.13646235809326202</v>
      </c>
      <c r="F18" s="19"/>
      <c r="G18" s="33"/>
      <c r="H18" s="22">
        <f t="shared" si="2"/>
        <v>47.3</v>
      </c>
    </row>
    <row r="19" spans="1:20">
      <c r="A19" s="22">
        <f>A18+(A20-A18)/2</f>
        <v>662.5</v>
      </c>
      <c r="B19" s="28">
        <f t="shared" si="1"/>
        <v>12.288059804286526</v>
      </c>
      <c r="C19" s="19"/>
      <c r="D19" s="27"/>
      <c r="E19" s="28">
        <f t="shared" si="0"/>
        <v>0.13065072880302442</v>
      </c>
      <c r="F19" s="19"/>
      <c r="G19" s="33"/>
      <c r="H19" s="22">
        <f t="shared" si="2"/>
        <v>45.8</v>
      </c>
    </row>
    <row r="20" spans="1:20" s="16" customFormat="1" ht="15" thickBot="1">
      <c r="A20" s="23">
        <f>F2</f>
        <v>700</v>
      </c>
      <c r="B20" s="29">
        <f t="shared" si="1"/>
        <v>10.329345640000049</v>
      </c>
      <c r="C20" s="43"/>
      <c r="D20" s="44"/>
      <c r="E20" s="29">
        <f t="shared" si="0"/>
        <v>0.12315269249999972</v>
      </c>
      <c r="F20" s="43"/>
      <c r="G20" s="45"/>
      <c r="H20" s="52">
        <f t="shared" si="2"/>
        <v>43.2</v>
      </c>
    </row>
    <row r="21" spans="1:20">
      <c r="A21" s="22">
        <f>A20+(A22-A20)/2</f>
        <v>740</v>
      </c>
      <c r="B21" s="28">
        <f t="shared" si="1"/>
        <v>8.0286080494848306</v>
      </c>
      <c r="C21" s="19"/>
      <c r="D21" s="27"/>
      <c r="E21" s="28">
        <f t="shared" si="0"/>
        <v>0.11430010645680033</v>
      </c>
      <c r="F21" s="19"/>
      <c r="G21" s="33"/>
      <c r="H21" s="54"/>
    </row>
    <row r="22" spans="1:20">
      <c r="A22" s="22">
        <f>A20+(A24-A20)/2</f>
        <v>780</v>
      </c>
      <c r="B22" s="28">
        <f t="shared" si="1"/>
        <v>5.5586471511936537</v>
      </c>
      <c r="C22" s="19"/>
      <c r="D22" s="27"/>
      <c r="E22" s="28">
        <f t="shared" si="0"/>
        <v>0.10621489993360012</v>
      </c>
      <c r="F22" s="19"/>
      <c r="G22" s="33"/>
      <c r="H22" s="54"/>
    </row>
    <row r="23" spans="1:20">
      <c r="A23" s="22">
        <f>A22+(A24-A22)/2</f>
        <v>820</v>
      </c>
      <c r="B23" s="28">
        <f t="shared" si="1"/>
        <v>2.9961537969664676</v>
      </c>
      <c r="C23" s="19"/>
      <c r="D23" s="27"/>
      <c r="E23" s="28">
        <f t="shared" si="0"/>
        <v>0.10128067267439977</v>
      </c>
      <c r="F23" s="19"/>
      <c r="G23" s="33"/>
      <c r="H23" s="54"/>
    </row>
    <row r="24" spans="1:20" ht="15" thickBot="1">
      <c r="A24" s="24">
        <v>860</v>
      </c>
      <c r="B24" s="30">
        <f t="shared" si="1"/>
        <v>0.44847572747528375</v>
      </c>
      <c r="C24" s="31"/>
      <c r="D24" s="32"/>
      <c r="E24" s="30">
        <f t="shared" si="0"/>
        <v>0.10267945719119931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SD550</v>
      </c>
      <c r="C27" s="11" t="str">
        <f>C2</f>
        <v>338-550</v>
      </c>
      <c r="D27" s="11">
        <f>A12</f>
        <v>340</v>
      </c>
      <c r="E27" s="11">
        <f>A16</f>
        <v>550</v>
      </c>
      <c r="F27" s="11">
        <f>A20</f>
        <v>700</v>
      </c>
      <c r="G27" s="69">
        <f t="shared" ref="G27:L27" si="3">G2</f>
        <v>22.656300000000002</v>
      </c>
      <c r="H27" s="69">
        <f t="shared" si="3"/>
        <v>2.2123299999999999E-2</v>
      </c>
      <c r="I27" s="69">
        <f t="shared" si="3"/>
        <v>-1.81857E-4</v>
      </c>
      <c r="J27" s="69">
        <f t="shared" si="3"/>
        <v>4.9896700000000005E-7</v>
      </c>
      <c r="K27" s="69">
        <f t="shared" si="3"/>
        <v>-6.6674499999999996E-10</v>
      </c>
      <c r="L27" s="69">
        <f t="shared" si="3"/>
        <v>2.9890200000000001E-13</v>
      </c>
      <c r="M27" s="69">
        <f t="shared" ref="M27:R27" si="4">N2</f>
        <v>0.12247</v>
      </c>
      <c r="N27" s="69">
        <f t="shared" si="4"/>
        <v>2.6823299999999999E-4</v>
      </c>
      <c r="O27" s="69">
        <f t="shared" si="4"/>
        <v>-3.0176799999999998E-6</v>
      </c>
      <c r="P27" s="69">
        <f t="shared" si="4"/>
        <v>1.10001E-8</v>
      </c>
      <c r="Q27" s="69">
        <f t="shared" si="4"/>
        <v>-1.54386E-11</v>
      </c>
      <c r="R27" s="69">
        <f t="shared" si="4"/>
        <v>7.2907500000000004E-15</v>
      </c>
    </row>
    <row r="31" spans="1:20">
      <c r="F31">
        <f>A12</f>
        <v>340</v>
      </c>
      <c r="G31">
        <v>0</v>
      </c>
      <c r="H31">
        <f t="shared" ref="H31:H36" si="5">F31</f>
        <v>340</v>
      </c>
      <c r="I31">
        <v>0</v>
      </c>
    </row>
    <row r="32" spans="1:20">
      <c r="F32">
        <f>F31</f>
        <v>340</v>
      </c>
      <c r="G32">
        <f>ROUND(B8,0)</f>
        <v>23</v>
      </c>
      <c r="H32">
        <f t="shared" si="5"/>
        <v>340</v>
      </c>
      <c r="I32">
        <f>ROUND(MAX(E8:E24),2)</f>
        <v>0.14000000000000001</v>
      </c>
    </row>
    <row r="33" spans="6:9">
      <c r="F33">
        <f>A16</f>
        <v>550</v>
      </c>
      <c r="G33">
        <v>0</v>
      </c>
      <c r="H33">
        <f t="shared" si="5"/>
        <v>550</v>
      </c>
      <c r="I33">
        <v>0</v>
      </c>
    </row>
    <row r="34" spans="6:9">
      <c r="F34">
        <f>F33</f>
        <v>550</v>
      </c>
      <c r="G34">
        <f>G32</f>
        <v>23</v>
      </c>
      <c r="H34">
        <f t="shared" si="5"/>
        <v>550</v>
      </c>
      <c r="I34">
        <f>I32</f>
        <v>0.14000000000000001</v>
      </c>
    </row>
    <row r="35" spans="6:9">
      <c r="F35">
        <f>A20</f>
        <v>700</v>
      </c>
      <c r="G35">
        <v>0</v>
      </c>
      <c r="H35">
        <f t="shared" si="5"/>
        <v>700</v>
      </c>
      <c r="I35">
        <v>0</v>
      </c>
    </row>
    <row r="36" spans="6:9">
      <c r="F36">
        <f>F35</f>
        <v>700</v>
      </c>
      <c r="G36">
        <f>G34</f>
        <v>23</v>
      </c>
      <c r="H36">
        <f t="shared" si="5"/>
        <v>700</v>
      </c>
      <c r="I36">
        <f>I34</f>
        <v>0.14000000000000001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"/>
  <sheetViews>
    <sheetView workbookViewId="0">
      <selection activeCell="W33" sqref="W33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117</v>
      </c>
      <c r="C2" s="12" t="s">
        <v>141</v>
      </c>
      <c r="D2" s="2">
        <v>7015.72</v>
      </c>
      <c r="E2" s="2">
        <v>10951.95</v>
      </c>
      <c r="F2" s="2">
        <v>14105.33</v>
      </c>
      <c r="G2" s="8">
        <v>67.618499999999997</v>
      </c>
      <c r="H2" s="8">
        <v>-5.8561799999999999E-4</v>
      </c>
      <c r="I2" s="8">
        <v>-6.21141E-10</v>
      </c>
      <c r="J2" s="8">
        <v>-7.7997199999999998E-12</v>
      </c>
      <c r="K2" s="8">
        <v>-5.3679500000000002E-17</v>
      </c>
      <c r="L2" s="7"/>
      <c r="M2" s="8"/>
      <c r="N2" s="8">
        <v>3.5526900000000001</v>
      </c>
      <c r="O2" s="8">
        <v>-7.7696700000000004E-5</v>
      </c>
      <c r="P2" s="8">
        <v>8.5156399999999994E-8</v>
      </c>
      <c r="Q2" s="8">
        <v>-7.8840299999999995E-12</v>
      </c>
      <c r="R2" s="8">
        <v>2.1646800000000001E-16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67.618499999999997</v>
      </c>
      <c r="C8" s="36"/>
      <c r="D8" s="65"/>
      <c r="E8" s="63">
        <f>N2</f>
        <v>3.5526900000000001</v>
      </c>
      <c r="F8" s="36"/>
      <c r="G8" s="38"/>
      <c r="H8" s="53"/>
    </row>
    <row r="9" spans="1:20">
      <c r="A9" s="22">
        <f>A10/2</f>
        <v>1750</v>
      </c>
      <c r="B9" s="64">
        <f>$G$2+$H$2*A9+$I$2*A9^2+$J$2*A9^3+$K$2*A9^4+$L$2*A9^5+$M$2*A9^6</f>
        <v>66.549461176314438</v>
      </c>
      <c r="C9" s="19"/>
      <c r="D9" s="66"/>
      <c r="E9" s="64">
        <f t="shared" ref="E9:E24" si="0">$N$2+$O$2*A9+$P$2*A9^2+$Q$2*A9^3+$R$2*A9^4+$S$2*A9^5+$T$2*A9^6</f>
        <v>3.6372890097968753</v>
      </c>
      <c r="F9" s="19"/>
      <c r="G9" s="33"/>
      <c r="H9" s="54"/>
    </row>
    <row r="10" spans="1:20">
      <c r="A10" s="22">
        <f>A12/2</f>
        <v>3500</v>
      </c>
      <c r="B10" s="28">
        <f t="shared" ref="B10:B24" si="1">$G$2+$H$2*A10+$I$2*A10^2+$J$2*A10^3+$K$2*A10^4+$L$2*A10^5+$M$2*A10^6</f>
        <v>65.218759747781263</v>
      </c>
      <c r="C10" s="19"/>
      <c r="D10" s="27"/>
      <c r="E10" s="28">
        <f t="shared" si="0"/>
        <v>4.0183733930000001</v>
      </c>
      <c r="F10" s="19"/>
      <c r="G10" s="33"/>
      <c r="H10" s="54"/>
    </row>
    <row r="11" spans="1:20" ht="15" thickBot="1">
      <c r="A11" s="22">
        <f>A10+(A12-A10)/2</f>
        <v>5250</v>
      </c>
      <c r="B11" s="28">
        <f t="shared" si="1"/>
        <v>63.357461588220694</v>
      </c>
      <c r="C11" s="19"/>
      <c r="D11" s="27"/>
      <c r="E11" s="28">
        <f t="shared" si="0"/>
        <v>4.5155107007343753</v>
      </c>
      <c r="F11" s="19"/>
      <c r="G11" s="33"/>
      <c r="H11" s="54"/>
    </row>
    <row r="12" spans="1:20" s="16" customFormat="1">
      <c r="A12" s="23">
        <v>7000</v>
      </c>
      <c r="B12" s="29">
        <f t="shared" si="1"/>
        <v>60.684549651499999</v>
      </c>
      <c r="C12" s="43"/>
      <c r="D12" s="44"/>
      <c r="E12" s="29">
        <f t="shared" si="0"/>
        <v>4.9969940780000002</v>
      </c>
      <c r="F12" s="43"/>
      <c r="G12" s="45"/>
      <c r="H12" s="50">
        <f>ROUND(A12*B12*100/(E12*136000),1)</f>
        <v>62.5</v>
      </c>
    </row>
    <row r="13" spans="1:20">
      <c r="A13" s="22">
        <f>A12+(A14-A12)/2</f>
        <v>8000</v>
      </c>
      <c r="B13" s="28">
        <f t="shared" si="1"/>
        <v>58.680475103999996</v>
      </c>
      <c r="C13" s="19"/>
      <c r="D13" s="27"/>
      <c r="E13" s="28">
        <f t="shared" si="0"/>
        <v>5.2311555680000001</v>
      </c>
      <c r="F13" s="19"/>
      <c r="G13" s="33"/>
      <c r="H13" s="22">
        <f t="shared" ref="H13:H20" si="2">ROUND(A13*B13*100/(E13*136000),1)</f>
        <v>66</v>
      </c>
    </row>
    <row r="14" spans="1:20">
      <c r="A14" s="22">
        <f>A12+(A16-A12)/2</f>
        <v>9000</v>
      </c>
      <c r="B14" s="28">
        <f t="shared" si="1"/>
        <v>56.2594384995</v>
      </c>
      <c r="C14" s="19"/>
      <c r="D14" s="27"/>
      <c r="E14" s="28">
        <f t="shared" si="0"/>
        <v>5.4238767780000003</v>
      </c>
      <c r="F14" s="19"/>
      <c r="G14" s="33"/>
      <c r="H14" s="22">
        <f t="shared" si="2"/>
        <v>68.599999999999994</v>
      </c>
    </row>
    <row r="15" spans="1:20">
      <c r="A15" s="22">
        <f>A14+(A16-A14)/2</f>
        <v>10000</v>
      </c>
      <c r="B15" s="28">
        <f t="shared" si="1"/>
        <v>53.363690899999995</v>
      </c>
      <c r="C15" s="19"/>
      <c r="D15" s="27"/>
      <c r="E15" s="28">
        <f t="shared" si="0"/>
        <v>5.5720130000000019</v>
      </c>
      <c r="F15" s="19"/>
      <c r="G15" s="33"/>
      <c r="H15" s="22">
        <f t="shared" si="2"/>
        <v>70.400000000000006</v>
      </c>
    </row>
    <row r="16" spans="1:20" s="16" customFormat="1">
      <c r="A16" s="23">
        <v>11000</v>
      </c>
      <c r="B16" s="29">
        <f t="shared" si="1"/>
        <v>49.934195059499999</v>
      </c>
      <c r="C16" s="43"/>
      <c r="D16" s="44"/>
      <c r="E16" s="29">
        <f t="shared" si="0"/>
        <v>5.6776147580000007</v>
      </c>
      <c r="F16" s="43"/>
      <c r="G16" s="45"/>
      <c r="H16" s="51">
        <f t="shared" si="2"/>
        <v>71.099999999999994</v>
      </c>
    </row>
    <row r="17" spans="1:20">
      <c r="A17" s="22">
        <f>A16+(A18-A16)/2</f>
        <v>11750</v>
      </c>
      <c r="B17" s="28">
        <f t="shared" si="1"/>
        <v>46.975559742251953</v>
      </c>
      <c r="C17" s="19"/>
      <c r="D17" s="27"/>
      <c r="E17" s="28">
        <f t="shared" si="0"/>
        <v>5.7330662810468747</v>
      </c>
      <c r="F17" s="19"/>
      <c r="G17" s="33"/>
      <c r="H17" s="22">
        <f t="shared" si="2"/>
        <v>70.8</v>
      </c>
    </row>
    <row r="18" spans="1:20">
      <c r="A18" s="22">
        <f>A16+(A20-A16)/2</f>
        <v>12500</v>
      </c>
      <c r="B18" s="28">
        <f t="shared" si="1"/>
        <v>43.656858925781243</v>
      </c>
      <c r="C18" s="19"/>
      <c r="D18" s="27"/>
      <c r="E18" s="28">
        <f t="shared" si="0"/>
        <v>5.7735359374999993</v>
      </c>
      <c r="F18" s="19"/>
      <c r="G18" s="33"/>
      <c r="H18" s="22">
        <f t="shared" si="2"/>
        <v>69.5</v>
      </c>
    </row>
    <row r="19" spans="1:20">
      <c r="A19" s="22">
        <f>A18+(A20-A18)/2</f>
        <v>13250</v>
      </c>
      <c r="B19" s="28">
        <f t="shared" si="1"/>
        <v>39.951759571470696</v>
      </c>
      <c r="C19" s="19"/>
      <c r="D19" s="27"/>
      <c r="E19" s="28">
        <f t="shared" si="0"/>
        <v>5.8056421057343774</v>
      </c>
      <c r="F19" s="19"/>
      <c r="G19" s="33"/>
      <c r="H19" s="22">
        <f t="shared" si="2"/>
        <v>67</v>
      </c>
    </row>
    <row r="20" spans="1:20" s="16" customFormat="1" ht="15" thickBot="1">
      <c r="A20" s="23">
        <v>14000</v>
      </c>
      <c r="B20" s="29">
        <f t="shared" si="1"/>
        <v>35.833521012000006</v>
      </c>
      <c r="C20" s="43"/>
      <c r="D20" s="44"/>
      <c r="E20" s="29">
        <f t="shared" si="0"/>
        <v>5.8376469680000032</v>
      </c>
      <c r="F20" s="43"/>
      <c r="G20" s="45"/>
      <c r="H20" s="52">
        <f t="shared" si="2"/>
        <v>63.2</v>
      </c>
    </row>
    <row r="21" spans="1:20">
      <c r="A21" s="22">
        <f>A20+(A22-A20)/2</f>
        <v>15125</v>
      </c>
      <c r="B21" s="28">
        <f t="shared" si="1"/>
        <v>28.82202880459387</v>
      </c>
      <c r="C21" s="19"/>
      <c r="D21" s="27"/>
      <c r="E21" s="28">
        <f t="shared" si="0"/>
        <v>5.907583134977541</v>
      </c>
      <c r="F21" s="19"/>
      <c r="G21" s="33"/>
      <c r="H21" s="54"/>
    </row>
    <row r="22" spans="1:20">
      <c r="A22" s="22">
        <f>A20+(A24-A20)/2</f>
        <v>16250</v>
      </c>
      <c r="B22" s="28">
        <f t="shared" si="1"/>
        <v>20.726448998876954</v>
      </c>
      <c r="C22" s="19"/>
      <c r="D22" s="27"/>
      <c r="E22" s="28">
        <f t="shared" si="0"/>
        <v>6.0403325996093784</v>
      </c>
      <c r="F22" s="19"/>
      <c r="G22" s="33"/>
      <c r="H22" s="54"/>
    </row>
    <row r="23" spans="1:20">
      <c r="A23" s="22">
        <f>A22+(A24-A22)/2</f>
        <v>17375</v>
      </c>
      <c r="B23" s="28">
        <f t="shared" si="1"/>
        <v>11.451372791869263</v>
      </c>
      <c r="C23" s="19"/>
      <c r="D23" s="27"/>
      <c r="E23" s="28">
        <f t="shared" si="0"/>
        <v>6.2845846197822262</v>
      </c>
      <c r="F23" s="19"/>
      <c r="G23" s="33"/>
      <c r="H23" s="54"/>
    </row>
    <row r="24" spans="1:20" ht="15" thickBot="1">
      <c r="A24" s="24">
        <v>18500</v>
      </c>
      <c r="B24" s="30">
        <f t="shared" si="1"/>
        <v>0.89932776028124994</v>
      </c>
      <c r="C24" s="31"/>
      <c r="D24" s="32"/>
      <c r="E24" s="30">
        <f t="shared" si="0"/>
        <v>6.697350210499998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SK11000</v>
      </c>
      <c r="C27" s="11" t="str">
        <f>C2</f>
        <v>562-11000</v>
      </c>
      <c r="D27" s="11">
        <f>A12</f>
        <v>7000</v>
      </c>
      <c r="E27" s="11">
        <f>A16</f>
        <v>11000</v>
      </c>
      <c r="F27" s="11">
        <f>A20</f>
        <v>14000</v>
      </c>
      <c r="G27" s="69">
        <f t="shared" ref="G27:L27" si="3">G2</f>
        <v>67.618499999999997</v>
      </c>
      <c r="H27" s="69">
        <f t="shared" si="3"/>
        <v>-5.8561799999999999E-4</v>
      </c>
      <c r="I27" s="69">
        <f t="shared" si="3"/>
        <v>-6.21141E-10</v>
      </c>
      <c r="J27" s="69">
        <f t="shared" si="3"/>
        <v>-7.7997199999999998E-12</v>
      </c>
      <c r="K27" s="69">
        <f t="shared" si="3"/>
        <v>-5.3679500000000002E-17</v>
      </c>
      <c r="L27" s="69">
        <f t="shared" si="3"/>
        <v>0</v>
      </c>
      <c r="M27" s="69">
        <f t="shared" ref="M27:R27" si="4">N2</f>
        <v>3.5526900000000001</v>
      </c>
      <c r="N27" s="69">
        <f t="shared" si="4"/>
        <v>-7.7696700000000004E-5</v>
      </c>
      <c r="O27" s="69">
        <f t="shared" si="4"/>
        <v>8.5156399999999994E-8</v>
      </c>
      <c r="P27" s="69">
        <f t="shared" si="4"/>
        <v>-7.8840299999999995E-12</v>
      </c>
      <c r="Q27" s="69">
        <f t="shared" si="4"/>
        <v>2.1646800000000001E-16</v>
      </c>
      <c r="R27" s="69">
        <f t="shared" si="4"/>
        <v>0</v>
      </c>
    </row>
    <row r="31" spans="1:20">
      <c r="F31">
        <f>A12</f>
        <v>7000</v>
      </c>
      <c r="G31">
        <v>0</v>
      </c>
      <c r="H31">
        <f t="shared" ref="H31:H36" si="5">F31</f>
        <v>7000</v>
      </c>
      <c r="I31">
        <v>0</v>
      </c>
    </row>
    <row r="32" spans="1:20">
      <c r="F32">
        <f>F31</f>
        <v>7000</v>
      </c>
      <c r="G32">
        <f>ROUND(B8,0)</f>
        <v>68</v>
      </c>
      <c r="H32">
        <f t="shared" si="5"/>
        <v>7000</v>
      </c>
      <c r="I32">
        <f>ROUND(MAX(E8:E24),2)</f>
        <v>6.7</v>
      </c>
    </row>
    <row r="33" spans="6:9">
      <c r="F33">
        <f>A16</f>
        <v>11000</v>
      </c>
      <c r="G33">
        <v>0</v>
      </c>
      <c r="H33">
        <f t="shared" si="5"/>
        <v>11000</v>
      </c>
      <c r="I33">
        <v>0</v>
      </c>
    </row>
    <row r="34" spans="6:9">
      <c r="F34">
        <f>F33</f>
        <v>11000</v>
      </c>
      <c r="G34">
        <f>G32</f>
        <v>68</v>
      </c>
      <c r="H34">
        <f t="shared" si="5"/>
        <v>11000</v>
      </c>
      <c r="I34">
        <f>I32</f>
        <v>6.7</v>
      </c>
    </row>
    <row r="35" spans="6:9">
      <c r="F35">
        <f>A20</f>
        <v>14000</v>
      </c>
      <c r="G35">
        <v>0</v>
      </c>
      <c r="H35">
        <f t="shared" si="5"/>
        <v>14000</v>
      </c>
      <c r="I35">
        <v>0</v>
      </c>
    </row>
    <row r="36" spans="6:9">
      <c r="F36">
        <f>F35</f>
        <v>14000</v>
      </c>
      <c r="G36">
        <f>G34</f>
        <v>68</v>
      </c>
      <c r="H36">
        <f t="shared" si="5"/>
        <v>14000</v>
      </c>
      <c r="I36">
        <f>I34</f>
        <v>6.7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118</v>
      </c>
      <c r="C2" s="12" t="s">
        <v>142</v>
      </c>
      <c r="D2" s="2">
        <v>10748.39</v>
      </c>
      <c r="E2" s="2">
        <v>15835.88</v>
      </c>
      <c r="F2" s="2">
        <v>20066.78</v>
      </c>
      <c r="G2" s="8">
        <v>65.971599999999995</v>
      </c>
      <c r="H2" s="8">
        <v>-6.37872E-3</v>
      </c>
      <c r="I2" s="8">
        <v>1.3739699999999999E-6</v>
      </c>
      <c r="J2" s="8">
        <v>-1.20627E-10</v>
      </c>
      <c r="K2" s="8">
        <v>4.5510499999999997E-15</v>
      </c>
      <c r="L2" s="8">
        <v>-6.7423499999999997E-20</v>
      </c>
      <c r="M2" s="8"/>
      <c r="N2" s="8">
        <v>5.1110199999999999</v>
      </c>
      <c r="O2" s="8">
        <v>4.1264600000000002E-4</v>
      </c>
      <c r="P2" s="8">
        <v>-5.0343100000000002E-8</v>
      </c>
      <c r="Q2" s="8">
        <v>4.8189900000000002E-12</v>
      </c>
      <c r="R2" s="8">
        <v>-2.07166E-16</v>
      </c>
      <c r="S2" s="8">
        <v>3.05553E-21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65.971599999999995</v>
      </c>
      <c r="C8" s="36"/>
      <c r="D8" s="65"/>
      <c r="E8" s="63">
        <f>N2</f>
        <v>5.1110199999999999</v>
      </c>
      <c r="F8" s="36"/>
      <c r="G8" s="38"/>
      <c r="H8" s="53"/>
    </row>
    <row r="9" spans="1:20">
      <c r="A9" s="22">
        <f>A10/2</f>
        <v>2625</v>
      </c>
      <c r="B9" s="64">
        <f>$G$2+$H$2*A9+$I$2*A9^2+$J$2*A9^3+$K$2*A9^4+$L$2*A9^5+$M$2*A9^6</f>
        <v>56.720767693134341</v>
      </c>
      <c r="C9" s="19"/>
      <c r="D9" s="66"/>
      <c r="E9" s="64">
        <f t="shared" ref="E9:E24" si="0">$N$2+$O$2*A9+$P$2*A9^2+$Q$2*A9^3+$R$2*A9^4+$S$2*A9^5+$T$2*A9^6</f>
        <v>5.9250301329382484</v>
      </c>
      <c r="F9" s="19"/>
      <c r="G9" s="33"/>
      <c r="H9" s="54"/>
    </row>
    <row r="10" spans="1:20">
      <c r="A10" s="22">
        <f>A12/2</f>
        <v>5250</v>
      </c>
      <c r="B10" s="28">
        <f t="shared" ref="B10:B24" si="1">$G$2+$H$2*A10+$I$2*A10^2+$J$2*A10^3+$K$2*A10^4+$L$2*A10^5+$M$2*A10^6</f>
        <v>56.086747309010242</v>
      </c>
      <c r="C10" s="19"/>
      <c r="D10" s="27"/>
      <c r="E10" s="28">
        <f t="shared" si="0"/>
        <v>6.4419571031098908</v>
      </c>
      <c r="F10" s="19"/>
      <c r="G10" s="33"/>
      <c r="H10" s="54"/>
    </row>
    <row r="11" spans="1:20" ht="15" thickBot="1">
      <c r="A11" s="22">
        <f>A10+(A12-A10)/2</f>
        <v>7875</v>
      </c>
      <c r="B11" s="28">
        <f t="shared" si="1"/>
        <v>57.496828381330531</v>
      </c>
      <c r="C11" s="19"/>
      <c r="D11" s="27"/>
      <c r="E11" s="28">
        <f t="shared" si="0"/>
        <v>6.8878078324934329</v>
      </c>
      <c r="F11" s="19"/>
      <c r="G11" s="33"/>
      <c r="H11" s="54"/>
    </row>
    <row r="12" spans="1:20" s="16" customFormat="1">
      <c r="A12" s="23">
        <v>10500</v>
      </c>
      <c r="B12" s="29">
        <f t="shared" si="1"/>
        <v>57.547561822703102</v>
      </c>
      <c r="C12" s="43"/>
      <c r="D12" s="44"/>
      <c r="E12" s="29">
        <f t="shared" si="0"/>
        <v>7.3439155061415597</v>
      </c>
      <c r="F12" s="43"/>
      <c r="G12" s="45"/>
      <c r="H12" s="50">
        <f>ROUND(A12*B12*100/(E12*136000),1)</f>
        <v>60.5</v>
      </c>
    </row>
    <row r="13" spans="1:20">
      <c r="A13" s="22">
        <f>A12+(A14-A12)/2</f>
        <v>11750</v>
      </c>
      <c r="B13" s="28">
        <f t="shared" si="1"/>
        <v>56.678003442124499</v>
      </c>
      <c r="C13" s="19"/>
      <c r="D13" s="27"/>
      <c r="E13" s="28">
        <f t="shared" si="0"/>
        <v>7.562149999779991</v>
      </c>
      <c r="F13" s="19"/>
      <c r="G13" s="33"/>
      <c r="H13" s="22">
        <f t="shared" ref="H13:H20" si="2">ROUND(A13*B13*100/(E13*136000),1)</f>
        <v>64.8</v>
      </c>
    </row>
    <row r="14" spans="1:20">
      <c r="A14" s="22">
        <f>A12+(A16-A12)/2</f>
        <v>13000</v>
      </c>
      <c r="B14" s="28">
        <f t="shared" si="1"/>
        <v>55.18031646449996</v>
      </c>
      <c r="C14" s="19"/>
      <c r="D14" s="27"/>
      <c r="E14" s="28">
        <f t="shared" si="0"/>
        <v>7.7723839042900007</v>
      </c>
      <c r="F14" s="19"/>
      <c r="G14" s="33"/>
      <c r="H14" s="22">
        <f t="shared" si="2"/>
        <v>67.900000000000006</v>
      </c>
    </row>
    <row r="15" spans="1:20">
      <c r="A15" s="22">
        <f>A14+(A16-A14)/2</f>
        <v>14250</v>
      </c>
      <c r="B15" s="28">
        <f t="shared" si="1"/>
        <v>53.067787991269938</v>
      </c>
      <c r="C15" s="19"/>
      <c r="D15" s="27"/>
      <c r="E15" s="28">
        <f t="shared" si="0"/>
        <v>7.9658922165832156</v>
      </c>
      <c r="F15" s="19"/>
      <c r="G15" s="33"/>
      <c r="H15" s="22">
        <f t="shared" si="2"/>
        <v>69.8</v>
      </c>
    </row>
    <row r="16" spans="1:20" s="16" customFormat="1">
      <c r="A16" s="23">
        <v>15500</v>
      </c>
      <c r="B16" s="29">
        <f t="shared" si="1"/>
        <v>50.363579489109398</v>
      </c>
      <c r="C16" s="43"/>
      <c r="D16" s="44"/>
      <c r="E16" s="29">
        <f t="shared" si="0"/>
        <v>8.1334485732196899</v>
      </c>
      <c r="F16" s="43"/>
      <c r="G16" s="45"/>
      <c r="H16" s="51">
        <f t="shared" si="2"/>
        <v>70.599999999999994</v>
      </c>
    </row>
    <row r="17" spans="1:20">
      <c r="A17" s="22">
        <f>A16+(A18-A16)/2</f>
        <v>16625</v>
      </c>
      <c r="B17" s="28">
        <f t="shared" si="1"/>
        <v>47.431506327170126</v>
      </c>
      <c r="C17" s="19"/>
      <c r="D17" s="27"/>
      <c r="E17" s="28">
        <f t="shared" si="0"/>
        <v>8.2549144403982613</v>
      </c>
      <c r="F17" s="19"/>
      <c r="G17" s="33"/>
      <c r="H17" s="22">
        <f t="shared" si="2"/>
        <v>70.2</v>
      </c>
    </row>
    <row r="18" spans="1:20">
      <c r="A18" s="22">
        <f>A16+(A20-A16)/2</f>
        <v>17750</v>
      </c>
      <c r="B18" s="28">
        <f t="shared" si="1"/>
        <v>44.007015059620599</v>
      </c>
      <c r="C18" s="19"/>
      <c r="D18" s="27"/>
      <c r="E18" s="28">
        <f t="shared" si="0"/>
        <v>8.3432519965986636</v>
      </c>
      <c r="F18" s="19"/>
      <c r="G18" s="33"/>
      <c r="H18" s="22">
        <f t="shared" si="2"/>
        <v>68.8</v>
      </c>
    </row>
    <row r="19" spans="1:20">
      <c r="A19" s="22">
        <f>A18+(A20-A18)/2</f>
        <v>18875</v>
      </c>
      <c r="B19" s="28">
        <f t="shared" si="1"/>
        <v>40.029181407710212</v>
      </c>
      <c r="C19" s="19"/>
      <c r="D19" s="27"/>
      <c r="E19" s="28">
        <f t="shared" si="0"/>
        <v>8.3951494859614613</v>
      </c>
      <c r="F19" s="19"/>
      <c r="G19" s="33"/>
      <c r="H19" s="22">
        <f t="shared" si="2"/>
        <v>66.2</v>
      </c>
    </row>
    <row r="20" spans="1:20" s="16" customFormat="1" ht="15" thickBot="1">
      <c r="A20" s="23">
        <v>20000</v>
      </c>
      <c r="B20" s="29">
        <f t="shared" si="1"/>
        <v>35.381999999999891</v>
      </c>
      <c r="C20" s="43"/>
      <c r="D20" s="44"/>
      <c r="E20" s="29">
        <f t="shared" si="0"/>
        <v>8.4097559999999998</v>
      </c>
      <c r="F20" s="43"/>
      <c r="G20" s="45"/>
      <c r="H20" s="52">
        <f t="shared" si="2"/>
        <v>61.9</v>
      </c>
    </row>
    <row r="21" spans="1:20">
      <c r="A21" s="22">
        <f>A20+(A22-A20)/2</f>
        <v>21225</v>
      </c>
      <c r="B21" s="28">
        <f t="shared" si="1"/>
        <v>29.34096251808586</v>
      </c>
      <c r="C21" s="19"/>
      <c r="D21" s="27"/>
      <c r="E21" s="28">
        <f t="shared" si="0"/>
        <v>8.3860046550830969</v>
      </c>
      <c r="F21" s="19"/>
      <c r="G21" s="33"/>
      <c r="H21" s="54"/>
    </row>
    <row r="22" spans="1:20">
      <c r="A22" s="22">
        <f>A20+(A24-A20)/2</f>
        <v>22450</v>
      </c>
      <c r="B22" s="28">
        <f t="shared" si="1"/>
        <v>21.930429611319539</v>
      </c>
      <c r="C22" s="19"/>
      <c r="D22" s="27"/>
      <c r="E22" s="28">
        <f t="shared" si="0"/>
        <v>8.3288713738079174</v>
      </c>
      <c r="F22" s="19"/>
      <c r="G22" s="33"/>
      <c r="H22" s="54"/>
    </row>
    <row r="23" spans="1:20">
      <c r="A23" s="22">
        <f>A22+(A24-A22)/2</f>
        <v>23675</v>
      </c>
      <c r="B23" s="28">
        <f t="shared" si="1"/>
        <v>12.655475947293837</v>
      </c>
      <c r="C23" s="19"/>
      <c r="D23" s="27"/>
      <c r="E23" s="28">
        <f t="shared" si="0"/>
        <v>8.2527564441538352</v>
      </c>
      <c r="F23" s="19"/>
      <c r="G23" s="33"/>
      <c r="H23" s="54"/>
    </row>
    <row r="24" spans="1:20" ht="15" thickBot="1">
      <c r="A24" s="24">
        <v>24900</v>
      </c>
      <c r="B24" s="30">
        <f t="shared" si="1"/>
        <v>0.8581095443604454</v>
      </c>
      <c r="C24" s="31"/>
      <c r="D24" s="32"/>
      <c r="E24" s="30">
        <f t="shared" si="0"/>
        <v>8.1794003982444714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SK15500</v>
      </c>
      <c r="C27" s="11" t="str">
        <f>C2</f>
        <v>562-15500</v>
      </c>
      <c r="D27" s="11">
        <f>A12</f>
        <v>10500</v>
      </c>
      <c r="E27" s="11">
        <f>A16</f>
        <v>15500</v>
      </c>
      <c r="F27" s="11">
        <f>A20</f>
        <v>20000</v>
      </c>
      <c r="G27" s="69">
        <f t="shared" ref="G27:L27" si="3">G2</f>
        <v>65.971599999999995</v>
      </c>
      <c r="H27" s="69">
        <f t="shared" si="3"/>
        <v>-6.37872E-3</v>
      </c>
      <c r="I27" s="69">
        <f t="shared" si="3"/>
        <v>1.3739699999999999E-6</v>
      </c>
      <c r="J27" s="69">
        <f t="shared" si="3"/>
        <v>-1.20627E-10</v>
      </c>
      <c r="K27" s="69">
        <f t="shared" si="3"/>
        <v>4.5510499999999997E-15</v>
      </c>
      <c r="L27" s="69">
        <f t="shared" si="3"/>
        <v>-6.7423499999999997E-20</v>
      </c>
      <c r="M27" s="69">
        <f t="shared" ref="M27:R27" si="4">N2</f>
        <v>5.1110199999999999</v>
      </c>
      <c r="N27" s="69">
        <f t="shared" si="4"/>
        <v>4.1264600000000002E-4</v>
      </c>
      <c r="O27" s="69">
        <f t="shared" si="4"/>
        <v>-5.0343100000000002E-8</v>
      </c>
      <c r="P27" s="69">
        <f t="shared" si="4"/>
        <v>4.8189900000000002E-12</v>
      </c>
      <c r="Q27" s="69">
        <f t="shared" si="4"/>
        <v>-2.07166E-16</v>
      </c>
      <c r="R27" s="69">
        <f t="shared" si="4"/>
        <v>3.05553E-21</v>
      </c>
    </row>
    <row r="31" spans="1:20">
      <c r="F31">
        <f>A12</f>
        <v>10500</v>
      </c>
      <c r="G31">
        <v>0</v>
      </c>
      <c r="H31">
        <f t="shared" ref="H31:H36" si="5">F31</f>
        <v>10500</v>
      </c>
      <c r="I31">
        <v>0</v>
      </c>
    </row>
    <row r="32" spans="1:20">
      <c r="F32">
        <f>F31</f>
        <v>10500</v>
      </c>
      <c r="G32">
        <f>ROUND(B8,0)</f>
        <v>66</v>
      </c>
      <c r="H32">
        <f t="shared" si="5"/>
        <v>10500</v>
      </c>
      <c r="I32">
        <f>ROUND(MAX(E8:E24),2)</f>
        <v>8.41</v>
      </c>
    </row>
    <row r="33" spans="6:9">
      <c r="F33">
        <f>A16</f>
        <v>15500</v>
      </c>
      <c r="G33">
        <v>0</v>
      </c>
      <c r="H33">
        <f t="shared" si="5"/>
        <v>15500</v>
      </c>
      <c r="I33">
        <v>0</v>
      </c>
    </row>
    <row r="34" spans="6:9">
      <c r="F34">
        <f>F33</f>
        <v>15500</v>
      </c>
      <c r="G34">
        <f>G32</f>
        <v>66</v>
      </c>
      <c r="H34">
        <f t="shared" si="5"/>
        <v>15500</v>
      </c>
      <c r="I34">
        <f>I32</f>
        <v>8.41</v>
      </c>
    </row>
    <row r="35" spans="6:9">
      <c r="F35">
        <f>A20</f>
        <v>20000</v>
      </c>
      <c r="G35">
        <v>0</v>
      </c>
      <c r="H35">
        <f t="shared" si="5"/>
        <v>20000</v>
      </c>
      <c r="I35">
        <v>0</v>
      </c>
    </row>
    <row r="36" spans="6:9">
      <c r="F36">
        <f>F35</f>
        <v>20000</v>
      </c>
      <c r="G36">
        <f>G34</f>
        <v>66</v>
      </c>
      <c r="H36">
        <f t="shared" si="5"/>
        <v>20000</v>
      </c>
      <c r="I36">
        <f>I34</f>
        <v>8.41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119</v>
      </c>
      <c r="C2" s="12" t="s">
        <v>143</v>
      </c>
      <c r="D2" s="2">
        <v>13252.06</v>
      </c>
      <c r="E2" s="2">
        <v>20273.66</v>
      </c>
      <c r="F2" s="2">
        <v>24165.29</v>
      </c>
      <c r="G2" s="8">
        <v>63.140999999999998</v>
      </c>
      <c r="H2" s="8">
        <v>-2.5319700000000001E-3</v>
      </c>
      <c r="I2" s="8">
        <v>4.0402900000000002E-7</v>
      </c>
      <c r="J2" s="8">
        <v>-2.6249000000000001E-11</v>
      </c>
      <c r="K2" s="8">
        <v>9.4977200000000008E-16</v>
      </c>
      <c r="L2" s="8">
        <v>-1.7830599999999999E-20</v>
      </c>
      <c r="M2" s="8"/>
      <c r="N2" s="8">
        <v>5.7176999999999998</v>
      </c>
      <c r="O2" s="8">
        <v>-4.8036299999999999E-5</v>
      </c>
      <c r="P2" s="8">
        <v>4.1499699999999998E-8</v>
      </c>
      <c r="Q2" s="8">
        <v>-1.7476999999999999E-12</v>
      </c>
      <c r="R2" s="8">
        <v>4.1972900000000003E-17</v>
      </c>
      <c r="S2" s="8">
        <v>-7.5616700000000001E-22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63.140999999999998</v>
      </c>
      <c r="C8" s="36"/>
      <c r="D8" s="65"/>
      <c r="E8" s="63">
        <f>N2</f>
        <v>5.7176999999999998</v>
      </c>
      <c r="F8" s="36"/>
      <c r="G8" s="38"/>
      <c r="H8" s="53"/>
    </row>
    <row r="9" spans="1:20">
      <c r="A9" s="22">
        <f>A10/2</f>
        <v>3250</v>
      </c>
      <c r="B9" s="64">
        <f>$G$2+$H$2*A9+$I$2*A9^2+$J$2*A9^3+$K$2*A9^4+$L$2*A9^5+$M$2*A9^6</f>
        <v>58.378072296291208</v>
      </c>
      <c r="C9" s="19"/>
      <c r="D9" s="66"/>
      <c r="E9" s="64">
        <f t="shared" ref="E9:E24" si="0">$N$2+$O$2*A9+$P$2*A9^2+$Q$2*A9^3+$R$2*A9^4+$S$2*A9^5+$T$2*A9^6</f>
        <v>5.9443359285875674</v>
      </c>
      <c r="F9" s="19"/>
      <c r="G9" s="33"/>
      <c r="H9" s="54"/>
    </row>
    <row r="10" spans="1:20">
      <c r="A10" s="22">
        <f>A12/2</f>
        <v>6500</v>
      </c>
      <c r="B10" s="28">
        <f t="shared" ref="B10:B24" si="1">$G$2+$H$2*A10+$I$2*A10^2+$J$2*A10^3+$K$2*A10^4+$L$2*A10^5+$M$2*A10^6</f>
        <v>58.033304225568742</v>
      </c>
      <c r="C10" s="19"/>
      <c r="D10" s="27"/>
      <c r="E10" s="28">
        <f t="shared" si="0"/>
        <v>6.7450147774959062</v>
      </c>
      <c r="F10" s="19"/>
      <c r="G10" s="33"/>
      <c r="H10" s="54"/>
    </row>
    <row r="11" spans="1:20" ht="15" thickBot="1">
      <c r="A11" s="22">
        <f>A10+(A12-A10)/2</f>
        <v>9750</v>
      </c>
      <c r="B11" s="28">
        <f t="shared" si="1"/>
        <v>59.545095643670507</v>
      </c>
      <c r="C11" s="19"/>
      <c r="D11" s="27"/>
      <c r="E11" s="28">
        <f t="shared" si="0"/>
        <v>7.8872176424905929</v>
      </c>
      <c r="F11" s="19"/>
      <c r="G11" s="33"/>
      <c r="H11" s="54"/>
    </row>
    <row r="12" spans="1:20" s="16" customFormat="1">
      <c r="A12" s="23">
        <v>13000</v>
      </c>
      <c r="B12" s="29">
        <f t="shared" si="1"/>
        <v>61.343299126200002</v>
      </c>
      <c r="C12" s="43"/>
      <c r="D12" s="44"/>
      <c r="E12" s="29">
        <f t="shared" si="0"/>
        <v>9.1850089829689985</v>
      </c>
      <c r="F12" s="43"/>
      <c r="G12" s="45"/>
      <c r="H12" s="50">
        <f>ROUND(A12*B12*100/(E12*136000),1)</f>
        <v>63.8</v>
      </c>
    </row>
    <row r="13" spans="1:20">
      <c r="A13" s="22">
        <f>A12+(A14-A12)/2</f>
        <v>14750</v>
      </c>
      <c r="B13" s="28">
        <f t="shared" si="1"/>
        <v>61.968948711932235</v>
      </c>
      <c r="C13" s="19"/>
      <c r="D13" s="27"/>
      <c r="E13" s="28">
        <f t="shared" si="0"/>
        <v>9.8882818363922524</v>
      </c>
      <c r="F13" s="19"/>
      <c r="G13" s="33"/>
      <c r="H13" s="22">
        <f t="shared" ref="H13:H20" si="2">ROUND(A13*B13*100/(E13*136000),1)</f>
        <v>68</v>
      </c>
    </row>
    <row r="14" spans="1:20">
      <c r="A14" s="22">
        <f>A12+(A16-A12)/2</f>
        <v>16500</v>
      </c>
      <c r="B14" s="28">
        <f t="shared" si="1"/>
        <v>62.037275549943743</v>
      </c>
      <c r="C14" s="19"/>
      <c r="D14" s="27"/>
      <c r="E14" s="28">
        <f t="shared" si="0"/>
        <v>10.558763586349031</v>
      </c>
      <c r="F14" s="19"/>
      <c r="G14" s="33"/>
      <c r="H14" s="22">
        <f t="shared" si="2"/>
        <v>71.3</v>
      </c>
    </row>
    <row r="15" spans="1:20">
      <c r="A15" s="22">
        <f>A14+(A16-A14)/2</f>
        <v>18250</v>
      </c>
      <c r="B15" s="28">
        <f t="shared" si="1"/>
        <v>61.208822064513882</v>
      </c>
      <c r="C15" s="19"/>
      <c r="D15" s="27"/>
      <c r="E15" s="28">
        <f t="shared" si="0"/>
        <v>11.165060279112858</v>
      </c>
      <c r="F15" s="19"/>
      <c r="G15" s="33"/>
      <c r="H15" s="22">
        <f t="shared" si="2"/>
        <v>73.599999999999994</v>
      </c>
    </row>
    <row r="16" spans="1:20" s="16" customFormat="1">
      <c r="A16" s="23">
        <v>20000</v>
      </c>
      <c r="B16" s="29">
        <f t="shared" si="1"/>
        <v>59.026800000000009</v>
      </c>
      <c r="C16" s="43"/>
      <c r="D16" s="44"/>
      <c r="E16" s="29">
        <f t="shared" si="0"/>
        <v>11.671183600000001</v>
      </c>
      <c r="F16" s="43"/>
      <c r="G16" s="45"/>
      <c r="H16" s="51">
        <f t="shared" si="2"/>
        <v>74.400000000000006</v>
      </c>
    </row>
    <row r="17" spans="1:20">
      <c r="A17" s="22">
        <f>A16+(A18-A16)/2</f>
        <v>21125</v>
      </c>
      <c r="B17" s="28">
        <f t="shared" si="1"/>
        <v>56.633283881412254</v>
      </c>
      <c r="C17" s="19"/>
      <c r="D17" s="27"/>
      <c r="E17" s="28">
        <f t="shared" si="0"/>
        <v>11.92437691692213</v>
      </c>
      <c r="F17" s="19"/>
      <c r="G17" s="33"/>
      <c r="H17" s="22">
        <f t="shared" si="2"/>
        <v>73.8</v>
      </c>
    </row>
    <row r="18" spans="1:20">
      <c r="A18" s="22">
        <f>A16+(A20-A16)/2</f>
        <v>22250</v>
      </c>
      <c r="B18" s="28">
        <f t="shared" si="1"/>
        <v>53.230977407098251</v>
      </c>
      <c r="C18" s="19"/>
      <c r="D18" s="27"/>
      <c r="E18" s="28">
        <f t="shared" si="0"/>
        <v>12.106166273929322</v>
      </c>
      <c r="F18" s="19"/>
      <c r="G18" s="33"/>
      <c r="H18" s="22">
        <f t="shared" si="2"/>
        <v>71.900000000000006</v>
      </c>
    </row>
    <row r="19" spans="1:20">
      <c r="A19" s="22">
        <f>A18+(A20-A18)/2</f>
        <v>23375</v>
      </c>
      <c r="B19" s="28">
        <f t="shared" si="1"/>
        <v>48.582569674118147</v>
      </c>
      <c r="C19" s="19"/>
      <c r="D19" s="27"/>
      <c r="E19" s="28">
        <f t="shared" si="0"/>
        <v>12.202322867513491</v>
      </c>
      <c r="F19" s="19"/>
      <c r="G19" s="33"/>
      <c r="H19" s="22">
        <f t="shared" si="2"/>
        <v>68.400000000000006</v>
      </c>
    </row>
    <row r="20" spans="1:20" s="16" customFormat="1" ht="15" thickBot="1">
      <c r="A20" s="23">
        <v>24500</v>
      </c>
      <c r="B20" s="29">
        <f t="shared" si="1"/>
        <v>42.411003872643789</v>
      </c>
      <c r="C20" s="43"/>
      <c r="D20" s="44"/>
      <c r="E20" s="29">
        <f t="shared" si="0"/>
        <v>12.196997480475533</v>
      </c>
      <c r="F20" s="43"/>
      <c r="G20" s="45"/>
      <c r="H20" s="52">
        <f t="shared" si="2"/>
        <v>62.6</v>
      </c>
    </row>
    <row r="21" spans="1:20">
      <c r="A21" s="22">
        <f>A20+(A22-A20)/2</f>
        <v>25500</v>
      </c>
      <c r="B21" s="28">
        <f t="shared" si="1"/>
        <v>35.388288870731287</v>
      </c>
      <c r="C21" s="19"/>
      <c r="D21" s="27"/>
      <c r="E21" s="28">
        <f t="shared" si="0"/>
        <v>12.092857097902593</v>
      </c>
      <c r="F21" s="19"/>
      <c r="G21" s="33"/>
      <c r="H21" s="54"/>
    </row>
    <row r="22" spans="1:20">
      <c r="A22" s="22">
        <f>A20+(A24-A20)/2</f>
        <v>26500</v>
      </c>
      <c r="B22" s="28">
        <f t="shared" si="1"/>
        <v>26.652841224318792</v>
      </c>
      <c r="C22" s="19"/>
      <c r="D22" s="27"/>
      <c r="E22" s="28">
        <f t="shared" si="0"/>
        <v>11.880957905452155</v>
      </c>
      <c r="F22" s="19"/>
      <c r="G22" s="33"/>
      <c r="H22" s="54"/>
    </row>
    <row r="23" spans="1:20">
      <c r="A23" s="22">
        <f>A22+(A24-A22)/2</f>
        <v>27500</v>
      </c>
      <c r="B23" s="28">
        <f t="shared" si="1"/>
        <v>15.916348066406272</v>
      </c>
      <c r="C23" s="19"/>
      <c r="D23" s="27"/>
      <c r="E23" s="28">
        <f t="shared" si="0"/>
        <v>11.546323316699224</v>
      </c>
      <c r="F23" s="19"/>
      <c r="G23" s="33"/>
      <c r="H23" s="54"/>
    </row>
    <row r="24" spans="1:20" ht="15" thickBot="1">
      <c r="A24" s="24">
        <v>28500</v>
      </c>
      <c r="B24" s="30">
        <f t="shared" si="1"/>
        <v>2.8565897499937023</v>
      </c>
      <c r="C24" s="31"/>
      <c r="D24" s="32"/>
      <c r="E24" s="30">
        <f t="shared" si="0"/>
        <v>11.07257948375878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SK20000</v>
      </c>
      <c r="C27" s="11" t="str">
        <f>C2</f>
        <v>562-20000</v>
      </c>
      <c r="D27" s="11">
        <f>A12</f>
        <v>13000</v>
      </c>
      <c r="E27" s="11">
        <f>A16</f>
        <v>20000</v>
      </c>
      <c r="F27" s="11">
        <f>A20</f>
        <v>24500</v>
      </c>
      <c r="G27" s="69">
        <f t="shared" ref="G27:L27" si="3">G2</f>
        <v>63.140999999999998</v>
      </c>
      <c r="H27" s="69">
        <f t="shared" si="3"/>
        <v>-2.5319700000000001E-3</v>
      </c>
      <c r="I27" s="69">
        <f t="shared" si="3"/>
        <v>4.0402900000000002E-7</v>
      </c>
      <c r="J27" s="69">
        <f t="shared" si="3"/>
        <v>-2.6249000000000001E-11</v>
      </c>
      <c r="K27" s="69">
        <f t="shared" si="3"/>
        <v>9.4977200000000008E-16</v>
      </c>
      <c r="L27" s="69">
        <f t="shared" si="3"/>
        <v>-1.7830599999999999E-20</v>
      </c>
      <c r="M27" s="69">
        <f t="shared" ref="M27:R27" si="4">N2</f>
        <v>5.7176999999999998</v>
      </c>
      <c r="N27" s="69">
        <f t="shared" si="4"/>
        <v>-4.8036299999999999E-5</v>
      </c>
      <c r="O27" s="69">
        <f t="shared" si="4"/>
        <v>4.1499699999999998E-8</v>
      </c>
      <c r="P27" s="69">
        <f t="shared" si="4"/>
        <v>-1.7476999999999999E-12</v>
      </c>
      <c r="Q27" s="69">
        <f t="shared" si="4"/>
        <v>4.1972900000000003E-17</v>
      </c>
      <c r="R27" s="69">
        <f t="shared" si="4"/>
        <v>-7.5616700000000001E-22</v>
      </c>
    </row>
    <row r="31" spans="1:20">
      <c r="F31">
        <f>A12</f>
        <v>13000</v>
      </c>
      <c r="G31">
        <v>0</v>
      </c>
      <c r="H31">
        <f t="shared" ref="H31:H36" si="5">F31</f>
        <v>13000</v>
      </c>
      <c r="I31">
        <v>0</v>
      </c>
    </row>
    <row r="32" spans="1:20">
      <c r="F32">
        <f>F31</f>
        <v>13000</v>
      </c>
      <c r="G32">
        <f>ROUND(B8,0)</f>
        <v>63</v>
      </c>
      <c r="H32">
        <f t="shared" si="5"/>
        <v>13000</v>
      </c>
      <c r="I32">
        <f>ROUND(MAX(E8:E24),2)</f>
        <v>12.2</v>
      </c>
    </row>
    <row r="33" spans="6:9">
      <c r="F33">
        <f>A16</f>
        <v>20000</v>
      </c>
      <c r="G33">
        <v>0</v>
      </c>
      <c r="H33">
        <f t="shared" si="5"/>
        <v>20000</v>
      </c>
      <c r="I33">
        <v>0</v>
      </c>
    </row>
    <row r="34" spans="6:9">
      <c r="F34">
        <f>F33</f>
        <v>20000</v>
      </c>
      <c r="G34">
        <f>G32</f>
        <v>63</v>
      </c>
      <c r="H34">
        <f t="shared" si="5"/>
        <v>20000</v>
      </c>
      <c r="I34">
        <f>I32</f>
        <v>12.2</v>
      </c>
    </row>
    <row r="35" spans="6:9">
      <c r="F35">
        <f>A20</f>
        <v>24500</v>
      </c>
      <c r="G35">
        <v>0</v>
      </c>
      <c r="H35">
        <f t="shared" si="5"/>
        <v>24500</v>
      </c>
      <c r="I35">
        <v>0</v>
      </c>
    </row>
    <row r="36" spans="6:9">
      <c r="F36">
        <f>F35</f>
        <v>24500</v>
      </c>
      <c r="G36">
        <f>G34</f>
        <v>63</v>
      </c>
      <c r="H36">
        <f t="shared" si="5"/>
        <v>24500</v>
      </c>
      <c r="I36">
        <f>I34</f>
        <v>12.2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120</v>
      </c>
      <c r="C2" s="12" t="s">
        <v>144</v>
      </c>
      <c r="D2" s="2">
        <v>14220.51</v>
      </c>
      <c r="E2" s="2">
        <v>25868.59</v>
      </c>
      <c r="F2" s="2">
        <v>31737.05</v>
      </c>
      <c r="G2" s="8">
        <v>60.6402</v>
      </c>
      <c r="H2" s="8">
        <v>-6.2728299999999996E-4</v>
      </c>
      <c r="I2" s="8">
        <v>3.15195E-8</v>
      </c>
      <c r="J2" s="8">
        <v>-6.7426E-12</v>
      </c>
      <c r="K2" s="8">
        <v>4.14926E-16</v>
      </c>
      <c r="L2" s="8">
        <v>-7.7352399999999995E-21</v>
      </c>
      <c r="M2" s="8"/>
      <c r="N2" s="8">
        <v>4.8892300000000004</v>
      </c>
      <c r="O2" s="8">
        <v>-9.6823800000000006E-5</v>
      </c>
      <c r="P2" s="8">
        <v>8.6070000000000002E-8</v>
      </c>
      <c r="Q2" s="8">
        <v>-7.7425800000000003E-12</v>
      </c>
      <c r="R2" s="8">
        <v>3.0277599999999999E-16</v>
      </c>
      <c r="S2" s="8">
        <v>-4.2846199999999998E-21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60.6402</v>
      </c>
      <c r="C8" s="36"/>
      <c r="D8" s="65"/>
      <c r="E8" s="63">
        <f>N2</f>
        <v>4.8892300000000004</v>
      </c>
      <c r="F8" s="36"/>
      <c r="G8" s="38"/>
      <c r="H8" s="53"/>
    </row>
    <row r="9" spans="1:20">
      <c r="A9" s="22">
        <f>A10/2</f>
        <v>3500</v>
      </c>
      <c r="B9" s="64">
        <f>$G$2+$H$2*A9+$I$2*A9^2+$J$2*A9^3+$K$2*A9^4+$L$2*A9^5+$M$2*A9^6</f>
        <v>58.599936539791251</v>
      </c>
      <c r="C9" s="19"/>
      <c r="D9" s="66"/>
      <c r="E9" s="64">
        <f t="shared" ref="E9:E24" si="0">$N$2+$O$2*A9+$P$2*A9^2+$Q$2*A9^3+$R$2*A9^4+$S$2*A9^5+$T$2*A9^6</f>
        <v>5.3159260432393749</v>
      </c>
      <c r="F9" s="19"/>
      <c r="G9" s="33"/>
      <c r="H9" s="54"/>
    </row>
    <row r="10" spans="1:20">
      <c r="A10" s="22">
        <f>A12/2</f>
        <v>7000</v>
      </c>
      <c r="B10" s="28">
        <f t="shared" ref="B10:B24" si="1">$G$2+$H$2*A10+$I$2*A10^2+$J$2*A10^3+$K$2*A10^4+$L$2*A10^5+$M$2*A10^6</f>
        <v>56.347193847319993</v>
      </c>
      <c r="C10" s="19"/>
      <c r="D10" s="27"/>
      <c r="E10" s="28">
        <f t="shared" si="0"/>
        <v>6.4281420276599999</v>
      </c>
      <c r="F10" s="19"/>
      <c r="G10" s="33"/>
      <c r="H10" s="54"/>
    </row>
    <row r="11" spans="1:20" ht="15" thickBot="1">
      <c r="A11" s="22">
        <f>A10+(A12-A10)/2</f>
        <v>10500</v>
      </c>
      <c r="B11" s="28">
        <f t="shared" si="1"/>
        <v>53.779568093523743</v>
      </c>
      <c r="C11" s="19"/>
      <c r="D11" s="27"/>
      <c r="E11" s="28">
        <f t="shared" si="0"/>
        <v>7.5322164801681266</v>
      </c>
      <c r="F11" s="19"/>
      <c r="G11" s="33"/>
      <c r="H11" s="54"/>
    </row>
    <row r="12" spans="1:20" s="16" customFormat="1">
      <c r="A12" s="23">
        <v>14000</v>
      </c>
      <c r="B12" s="29">
        <f t="shared" si="1"/>
        <v>51.313965098240004</v>
      </c>
      <c r="C12" s="43"/>
      <c r="D12" s="44"/>
      <c r="E12" s="29">
        <f t="shared" si="0"/>
        <v>8.4848486291200018</v>
      </c>
      <c r="F12" s="43"/>
      <c r="G12" s="45"/>
      <c r="H12" s="50">
        <f>ROUND(A12*B12*100/(E12*136000),1)</f>
        <v>62.3</v>
      </c>
    </row>
    <row r="13" spans="1:20">
      <c r="A13" s="22">
        <f>A12+(A14-A12)/2</f>
        <v>17000</v>
      </c>
      <c r="B13" s="28">
        <f t="shared" si="1"/>
        <v>49.631230485319996</v>
      </c>
      <c r="C13" s="19"/>
      <c r="D13" s="27"/>
      <c r="E13" s="28">
        <f t="shared" si="0"/>
        <v>9.2827664566599939</v>
      </c>
      <c r="F13" s="19"/>
      <c r="G13" s="33"/>
      <c r="H13" s="22">
        <f t="shared" ref="H13:H20" si="2">ROUND(A13*B13*100/(E13*136000),1)</f>
        <v>66.8</v>
      </c>
    </row>
    <row r="14" spans="1:20">
      <c r="A14" s="22">
        <f>A12+(A16-A12)/2</f>
        <v>20000</v>
      </c>
      <c r="B14" s="28">
        <f t="shared" si="1"/>
        <v>48.396931999999993</v>
      </c>
      <c r="C14" s="19"/>
      <c r="D14" s="27"/>
      <c r="E14" s="28">
        <f t="shared" si="0"/>
        <v>10.173489999999999</v>
      </c>
      <c r="F14" s="19"/>
      <c r="G14" s="33"/>
      <c r="H14" s="22">
        <f t="shared" si="2"/>
        <v>70</v>
      </c>
    </row>
    <row r="15" spans="1:20">
      <c r="A15" s="22">
        <f>A14+(A16-A14)/2</f>
        <v>23000</v>
      </c>
      <c r="B15" s="28">
        <f t="shared" si="1"/>
        <v>47.175941238680004</v>
      </c>
      <c r="C15" s="19"/>
      <c r="D15" s="27"/>
      <c r="E15" s="28">
        <f t="shared" si="0"/>
        <v>11.141196411340005</v>
      </c>
      <c r="F15" s="19"/>
      <c r="G15" s="33"/>
      <c r="H15" s="22">
        <f t="shared" si="2"/>
        <v>71.599999999999994</v>
      </c>
    </row>
    <row r="16" spans="1:20" s="16" customFormat="1">
      <c r="A16" s="23">
        <v>26000</v>
      </c>
      <c r="B16" s="29">
        <f t="shared" si="1"/>
        <v>44.836015285760027</v>
      </c>
      <c r="C16" s="43"/>
      <c r="D16" s="44"/>
      <c r="E16" s="29">
        <f t="shared" si="0"/>
        <v>11.925729258880018</v>
      </c>
      <c r="F16" s="43"/>
      <c r="G16" s="45"/>
      <c r="H16" s="51">
        <f t="shared" si="2"/>
        <v>71.900000000000006</v>
      </c>
    </row>
    <row r="17" spans="1:20">
      <c r="A17" s="22">
        <f>A16+(A18-A16)/2</f>
        <v>27500</v>
      </c>
      <c r="B17" s="28">
        <f t="shared" si="1"/>
        <v>42.646499644531218</v>
      </c>
      <c r="C17" s="19"/>
      <c r="D17" s="27"/>
      <c r="E17" s="28">
        <f t="shared" si="0"/>
        <v>12.070449912109353</v>
      </c>
      <c r="F17" s="19"/>
      <c r="G17" s="33"/>
      <c r="H17" s="22">
        <f t="shared" si="2"/>
        <v>71.400000000000006</v>
      </c>
    </row>
    <row r="18" spans="1:20">
      <c r="A18" s="22">
        <f>A16+(A20-A16)/2</f>
        <v>29000</v>
      </c>
      <c r="B18" s="28">
        <f t="shared" si="1"/>
        <v>39.322237115240029</v>
      </c>
      <c r="C18" s="19"/>
      <c r="D18" s="27"/>
      <c r="E18" s="28">
        <f t="shared" si="0"/>
        <v>11.897659007619964</v>
      </c>
      <c r="F18" s="19"/>
      <c r="G18" s="33"/>
      <c r="H18" s="22">
        <f t="shared" si="2"/>
        <v>70.5</v>
      </c>
    </row>
    <row r="19" spans="1:20">
      <c r="A19" s="22">
        <f>A18+(A20-A18)/2</f>
        <v>30500</v>
      </c>
      <c r="B19" s="28">
        <f t="shared" si="1"/>
        <v>34.425189368273749</v>
      </c>
      <c r="C19" s="19"/>
      <c r="D19" s="27"/>
      <c r="E19" s="28">
        <f t="shared" si="0"/>
        <v>11.250481041293128</v>
      </c>
      <c r="F19" s="19"/>
      <c r="G19" s="33"/>
      <c r="H19" s="22">
        <f t="shared" si="2"/>
        <v>68.599999999999994</v>
      </c>
    </row>
    <row r="20" spans="1:20" s="16" customFormat="1" ht="15" thickBot="1">
      <c r="A20" s="23">
        <v>32000</v>
      </c>
      <c r="B20" s="29">
        <f t="shared" si="1"/>
        <v>27.431455992320025</v>
      </c>
      <c r="C20" s="43"/>
      <c r="D20" s="44"/>
      <c r="E20" s="29">
        <f t="shared" si="0"/>
        <v>9.9333435001599639</v>
      </c>
      <c r="F20" s="43"/>
      <c r="G20" s="45"/>
      <c r="H20" s="52">
        <f t="shared" si="2"/>
        <v>65</v>
      </c>
    </row>
    <row r="21" spans="1:20">
      <c r="A21" s="22">
        <f>A20+(A22-A20)/2</f>
        <v>32750</v>
      </c>
      <c r="B21" s="28">
        <f t="shared" si="1"/>
        <v>22.959400751741043</v>
      </c>
      <c r="C21" s="19"/>
      <c r="D21" s="27"/>
      <c r="E21" s="28">
        <f t="shared" si="0"/>
        <v>8.9508814267933587</v>
      </c>
      <c r="F21" s="19"/>
      <c r="G21" s="33"/>
      <c r="H21" s="54"/>
    </row>
    <row r="22" spans="1:20">
      <c r="A22" s="22">
        <f>A20+(A24-A20)/2</f>
        <v>33500</v>
      </c>
      <c r="B22" s="28">
        <f t="shared" si="1"/>
        <v>17.724225756916326</v>
      </c>
      <c r="C22" s="19"/>
      <c r="D22" s="27"/>
      <c r="E22" s="28">
        <f t="shared" si="0"/>
        <v>7.7080725024268588</v>
      </c>
      <c r="F22" s="19"/>
      <c r="G22" s="33"/>
      <c r="H22" s="54"/>
    </row>
    <row r="23" spans="1:20">
      <c r="A23" s="22">
        <f>A22+(A24-A22)/2</f>
        <v>34250</v>
      </c>
      <c r="B23" s="28">
        <f t="shared" si="1"/>
        <v>11.633155855057908</v>
      </c>
      <c r="C23" s="19"/>
      <c r="D23" s="27"/>
      <c r="E23" s="28">
        <f t="shared" si="0"/>
        <v>6.1678479688990819</v>
      </c>
      <c r="F23" s="19"/>
      <c r="G23" s="33"/>
      <c r="H23" s="54"/>
    </row>
    <row r="24" spans="1:20" ht="15" thickBot="1">
      <c r="A24" s="24">
        <v>35000</v>
      </c>
      <c r="B24" s="30">
        <f t="shared" si="1"/>
        <v>4.5867278750000082</v>
      </c>
      <c r="C24" s="31"/>
      <c r="D24" s="32"/>
      <c r="E24" s="30">
        <f t="shared" si="0"/>
        <v>4.2899884374999999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SK27000</v>
      </c>
      <c r="C27" s="11" t="str">
        <f>C2</f>
        <v>562-26000</v>
      </c>
      <c r="D27" s="11">
        <f>A12</f>
        <v>14000</v>
      </c>
      <c r="E27" s="11">
        <f>A16</f>
        <v>26000</v>
      </c>
      <c r="F27" s="11">
        <f>A20</f>
        <v>32000</v>
      </c>
      <c r="G27" s="69">
        <f t="shared" ref="G27:L27" si="3">G2</f>
        <v>60.6402</v>
      </c>
      <c r="H27" s="69">
        <f t="shared" si="3"/>
        <v>-6.2728299999999996E-4</v>
      </c>
      <c r="I27" s="69">
        <f t="shared" si="3"/>
        <v>3.15195E-8</v>
      </c>
      <c r="J27" s="69">
        <f t="shared" si="3"/>
        <v>-6.7426E-12</v>
      </c>
      <c r="K27" s="69">
        <f t="shared" si="3"/>
        <v>4.14926E-16</v>
      </c>
      <c r="L27" s="69">
        <f t="shared" si="3"/>
        <v>-7.7352399999999995E-21</v>
      </c>
      <c r="M27" s="69">
        <f t="shared" ref="M27:R27" si="4">N2</f>
        <v>4.8892300000000004</v>
      </c>
      <c r="N27" s="69">
        <f t="shared" si="4"/>
        <v>-9.6823800000000006E-5</v>
      </c>
      <c r="O27" s="69">
        <f t="shared" si="4"/>
        <v>8.6070000000000002E-8</v>
      </c>
      <c r="P27" s="69">
        <f t="shared" si="4"/>
        <v>-7.7425800000000003E-12</v>
      </c>
      <c r="Q27" s="69">
        <f t="shared" si="4"/>
        <v>3.0277599999999999E-16</v>
      </c>
      <c r="R27" s="69">
        <f t="shared" si="4"/>
        <v>-4.2846199999999998E-21</v>
      </c>
    </row>
    <row r="31" spans="1:20">
      <c r="F31">
        <f>A12</f>
        <v>14000</v>
      </c>
      <c r="G31">
        <v>0</v>
      </c>
      <c r="H31">
        <f t="shared" ref="H31:H36" si="5">F31</f>
        <v>14000</v>
      </c>
      <c r="I31">
        <v>0</v>
      </c>
    </row>
    <row r="32" spans="1:20">
      <c r="F32">
        <f>F31</f>
        <v>14000</v>
      </c>
      <c r="G32">
        <f>ROUND(B8,0)</f>
        <v>61</v>
      </c>
      <c r="H32">
        <f t="shared" si="5"/>
        <v>14000</v>
      </c>
      <c r="I32">
        <f>ROUND(MAX(E8:E24),2)</f>
        <v>12.07</v>
      </c>
    </row>
    <row r="33" spans="6:9">
      <c r="F33">
        <f>A16</f>
        <v>26000</v>
      </c>
      <c r="G33">
        <v>0</v>
      </c>
      <c r="H33">
        <f t="shared" si="5"/>
        <v>26000</v>
      </c>
      <c r="I33">
        <v>0</v>
      </c>
    </row>
    <row r="34" spans="6:9">
      <c r="F34">
        <f>F33</f>
        <v>26000</v>
      </c>
      <c r="G34">
        <f>G32</f>
        <v>61</v>
      </c>
      <c r="H34">
        <f t="shared" si="5"/>
        <v>26000</v>
      </c>
      <c r="I34">
        <f>I32</f>
        <v>12.07</v>
      </c>
    </row>
    <row r="35" spans="6:9">
      <c r="F35">
        <f>A20</f>
        <v>32000</v>
      </c>
      <c r="G35">
        <v>0</v>
      </c>
      <c r="H35">
        <f t="shared" si="5"/>
        <v>32000</v>
      </c>
      <c r="I35">
        <v>0</v>
      </c>
    </row>
    <row r="36" spans="6:9">
      <c r="F36">
        <f>F35</f>
        <v>32000</v>
      </c>
      <c r="G36">
        <f>G34</f>
        <v>61</v>
      </c>
      <c r="H36">
        <f t="shared" si="5"/>
        <v>32000</v>
      </c>
      <c r="I36">
        <f>I34</f>
        <v>12.07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"/>
  <sheetViews>
    <sheetView workbookViewId="0">
      <selection activeCell="Z22" sqref="Z22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121</v>
      </c>
      <c r="C2" s="12" t="s">
        <v>145</v>
      </c>
      <c r="D2" s="2">
        <v>4458.16</v>
      </c>
      <c r="E2" s="2">
        <v>6976.47</v>
      </c>
      <c r="F2" s="2">
        <v>9167.2800000000007</v>
      </c>
      <c r="G2" s="8">
        <v>113.628</v>
      </c>
      <c r="H2" s="8">
        <v>-6.0965000000000004E-3</v>
      </c>
      <c r="I2" s="8">
        <v>2.8716000000000002E-6</v>
      </c>
      <c r="J2" s="8">
        <v>-7.0623099999999996E-10</v>
      </c>
      <c r="K2" s="8">
        <v>6.7375700000000003E-14</v>
      </c>
      <c r="L2" s="8">
        <v>-2.5755500000000001E-18</v>
      </c>
      <c r="M2" s="8"/>
      <c r="N2" s="8">
        <v>3.2050200000000002</v>
      </c>
      <c r="O2" s="8">
        <v>5.7238299999999998E-4</v>
      </c>
      <c r="P2" s="8">
        <v>-4.9239799999999999E-8</v>
      </c>
      <c r="Q2" s="8">
        <v>9.0825600000000004E-12</v>
      </c>
      <c r="R2" s="8">
        <v>-9.3086099999999992E-16</v>
      </c>
      <c r="S2" s="8">
        <v>3.0863899999999999E-20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113.628</v>
      </c>
      <c r="C8" s="36"/>
      <c r="D8" s="65"/>
      <c r="E8" s="63">
        <f>N2</f>
        <v>3.2050200000000002</v>
      </c>
      <c r="F8" s="36"/>
      <c r="G8" s="38"/>
      <c r="H8" s="53"/>
    </row>
    <row r="9" spans="1:20">
      <c r="A9" s="22">
        <f>A10/2</f>
        <v>1100</v>
      </c>
      <c r="B9" s="64">
        <f>$G$2+$H$2*A9+$I$2*A9^2+$J$2*A9^3+$K$2*A9^4+$L$2*A9^5+$M$2*A9^6</f>
        <v>109.55098935233951</v>
      </c>
      <c r="C9" s="19"/>
      <c r="D9" s="66"/>
      <c r="E9" s="64">
        <f t="shared" ref="E9:E24" si="0">$N$2+$O$2*A9+$P$2*A9^2+$Q$2*A9^3+$R$2*A9^4+$S$2*A9^5+$T$2*A9^6</f>
        <v>3.7858368623894889</v>
      </c>
      <c r="F9" s="19"/>
      <c r="G9" s="33"/>
      <c r="H9" s="54"/>
    </row>
    <row r="10" spans="1:20">
      <c r="A10" s="22">
        <f>A12/2</f>
        <v>2200</v>
      </c>
      <c r="B10" s="28">
        <f t="shared" ref="B10:B24" si="1">$G$2+$H$2*A10+$I$2*A10^2+$J$2*A10^3+$K$2*A10^4+$L$2*A10^5+$M$2*A10^6</f>
        <v>108.039878140944</v>
      </c>
      <c r="C10" s="19"/>
      <c r="D10" s="27"/>
      <c r="E10" s="28">
        <f t="shared" si="0"/>
        <v>4.3024377012652479</v>
      </c>
      <c r="F10" s="19"/>
      <c r="G10" s="33"/>
      <c r="H10" s="54"/>
    </row>
    <row r="11" spans="1:20" ht="15" thickBot="1">
      <c r="A11" s="22">
        <f>A10+(A12-A10)/2</f>
        <v>3300</v>
      </c>
      <c r="B11" s="28">
        <f t="shared" si="1"/>
        <v>106.38372469055849</v>
      </c>
      <c r="C11" s="19"/>
      <c r="D11" s="27"/>
      <c r="E11" s="28">
        <f t="shared" si="0"/>
        <v>4.7857483844820266</v>
      </c>
      <c r="F11" s="19"/>
      <c r="G11" s="33"/>
      <c r="H11" s="54"/>
    </row>
    <row r="12" spans="1:20" s="16" customFormat="1">
      <c r="A12" s="23">
        <v>4400</v>
      </c>
      <c r="B12" s="29">
        <f t="shared" si="1"/>
        <v>103.24355385548802</v>
      </c>
      <c r="C12" s="43"/>
      <c r="D12" s="44"/>
      <c r="E12" s="29">
        <f t="shared" si="0"/>
        <v>5.2459154024335355</v>
      </c>
      <c r="F12" s="43"/>
      <c r="G12" s="45"/>
      <c r="H12" s="50">
        <f>ROUND(A12*B12*100/(E12*136000),1)</f>
        <v>63.7</v>
      </c>
    </row>
    <row r="13" spans="1:20">
      <c r="A13" s="22">
        <f>A12+(A14-A12)/2</f>
        <v>5050</v>
      </c>
      <c r="B13" s="28">
        <f t="shared" si="1"/>
        <v>100.4803276360511</v>
      </c>
      <c r="C13" s="19"/>
      <c r="D13" s="27"/>
      <c r="E13" s="28">
        <f t="shared" si="0"/>
        <v>5.5054960168661236</v>
      </c>
      <c r="F13" s="19"/>
      <c r="G13" s="33"/>
      <c r="H13" s="22">
        <f t="shared" ref="H13:H20" si="2">ROUND(A13*B13*100/(E13*136000),1)</f>
        <v>67.8</v>
      </c>
    </row>
    <row r="14" spans="1:20">
      <c r="A14" s="22">
        <f>A12+(A16-A12)/2</f>
        <v>5700</v>
      </c>
      <c r="B14" s="28">
        <f t="shared" si="1"/>
        <v>97.012112300506544</v>
      </c>
      <c r="C14" s="19"/>
      <c r="D14" s="27"/>
      <c r="E14" s="28">
        <f t="shared" si="0"/>
        <v>5.7529172021743236</v>
      </c>
      <c r="F14" s="19"/>
      <c r="G14" s="33"/>
      <c r="H14" s="22">
        <f t="shared" si="2"/>
        <v>70.7</v>
      </c>
    </row>
    <row r="15" spans="1:20">
      <c r="A15" s="22">
        <f>A14+(A16-A14)/2</f>
        <v>6350</v>
      </c>
      <c r="B15" s="28">
        <f t="shared" si="1"/>
        <v>92.83154839283597</v>
      </c>
      <c r="C15" s="19"/>
      <c r="D15" s="27"/>
      <c r="E15" s="28">
        <f t="shared" si="0"/>
        <v>5.9849138133795901</v>
      </c>
      <c r="F15" s="19"/>
      <c r="G15" s="33"/>
      <c r="H15" s="22">
        <f t="shared" si="2"/>
        <v>72.400000000000006</v>
      </c>
    </row>
    <row r="16" spans="1:20" s="16" customFormat="1">
      <c r="A16" s="23">
        <v>7000</v>
      </c>
      <c r="B16" s="29">
        <f t="shared" si="1"/>
        <v>87.905453850000043</v>
      </c>
      <c r="C16" s="43"/>
      <c r="D16" s="44"/>
      <c r="E16" s="29">
        <f t="shared" si="0"/>
        <v>6.1980011863</v>
      </c>
      <c r="F16" s="43"/>
      <c r="G16" s="45"/>
      <c r="H16" s="51">
        <f t="shared" si="2"/>
        <v>73</v>
      </c>
    </row>
    <row r="17" spans="1:20">
      <c r="A17" s="22">
        <f>A16+(A18-A16)/2</f>
        <v>7500</v>
      </c>
      <c r="B17" s="28">
        <f t="shared" si="1"/>
        <v>83.552463867187541</v>
      </c>
      <c r="C17" s="19"/>
      <c r="D17" s="27"/>
      <c r="E17" s="28">
        <f t="shared" si="0"/>
        <v>6.3469711816406251</v>
      </c>
      <c r="F17" s="19"/>
      <c r="G17" s="33"/>
      <c r="H17" s="22">
        <f t="shared" si="2"/>
        <v>72.599999999999994</v>
      </c>
    </row>
    <row r="18" spans="1:20">
      <c r="A18" s="22">
        <f>A16+(A20-A16)/2</f>
        <v>8000</v>
      </c>
      <c r="B18" s="28">
        <f t="shared" si="1"/>
        <v>78.623372800000027</v>
      </c>
      <c r="C18" s="19"/>
      <c r="D18" s="27"/>
      <c r="E18" s="28">
        <f t="shared" si="0"/>
        <v>6.4815491392000002</v>
      </c>
      <c r="F18" s="19"/>
      <c r="G18" s="33"/>
      <c r="H18" s="22">
        <f t="shared" si="2"/>
        <v>71.400000000000006</v>
      </c>
    </row>
    <row r="19" spans="1:20">
      <c r="A19" s="22">
        <f>A18+(A20-A18)/2</f>
        <v>8500</v>
      </c>
      <c r="B19" s="28">
        <f t="shared" si="1"/>
        <v>72.993580345312523</v>
      </c>
      <c r="C19" s="19"/>
      <c r="D19" s="27"/>
      <c r="E19" s="28">
        <f t="shared" si="0"/>
        <v>6.6008221506343769</v>
      </c>
      <c r="F19" s="19"/>
      <c r="G19" s="33"/>
      <c r="H19" s="22">
        <f t="shared" si="2"/>
        <v>69.099999999999994</v>
      </c>
    </row>
    <row r="20" spans="1:20" s="16" customFormat="1" ht="15" thickBot="1">
      <c r="A20" s="23">
        <v>9000</v>
      </c>
      <c r="B20" s="29">
        <f t="shared" si="1"/>
        <v>66.485016750000028</v>
      </c>
      <c r="C20" s="43"/>
      <c r="D20" s="44"/>
      <c r="E20" s="29">
        <f t="shared" si="0"/>
        <v>6.704332850100001</v>
      </c>
      <c r="F20" s="43"/>
      <c r="G20" s="45"/>
      <c r="H20" s="52">
        <f t="shared" si="2"/>
        <v>65.599999999999994</v>
      </c>
    </row>
    <row r="21" spans="1:20">
      <c r="A21" s="22">
        <f>A20+(A22-A20)/2</f>
        <v>9687.5</v>
      </c>
      <c r="B21" s="28">
        <f t="shared" si="1"/>
        <v>55.645487562745984</v>
      </c>
      <c r="C21" s="19"/>
      <c r="D21" s="27"/>
      <c r="E21" s="28">
        <f t="shared" si="0"/>
        <v>6.8212482373145242</v>
      </c>
      <c r="F21" s="19"/>
      <c r="G21" s="33"/>
      <c r="H21" s="54"/>
    </row>
    <row r="22" spans="1:20">
      <c r="A22" s="22">
        <f>A20+(A24-A20)/2</f>
        <v>10375</v>
      </c>
      <c r="B22" s="28">
        <f t="shared" si="1"/>
        <v>41.821001321745428</v>
      </c>
      <c r="C22" s="19"/>
      <c r="D22" s="27"/>
      <c r="E22" s="28">
        <f t="shared" si="0"/>
        <v>6.9111587703283623</v>
      </c>
      <c r="F22" s="19"/>
      <c r="G22" s="33"/>
      <c r="H22" s="54"/>
    </row>
    <row r="23" spans="1:20">
      <c r="A23" s="22">
        <f>A22+(A24-A22)/2</f>
        <v>11062.5</v>
      </c>
      <c r="B23" s="28">
        <f t="shared" si="1"/>
        <v>23.846614409708991</v>
      </c>
      <c r="C23" s="19"/>
      <c r="D23" s="27"/>
      <c r="E23" s="28">
        <f t="shared" si="0"/>
        <v>6.9795730211342306</v>
      </c>
      <c r="F23" s="19"/>
      <c r="G23" s="33"/>
      <c r="H23" s="54"/>
    </row>
    <row r="24" spans="1:20" ht="15" thickBot="1">
      <c r="A24" s="24">
        <v>11750</v>
      </c>
      <c r="B24" s="30">
        <f t="shared" si="1"/>
        <v>0.20227306635752029</v>
      </c>
      <c r="C24" s="31"/>
      <c r="D24" s="32"/>
      <c r="E24" s="30">
        <f t="shared" si="0"/>
        <v>7.0355929897102598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SH6700</v>
      </c>
      <c r="C27" s="11" t="str">
        <f>C2</f>
        <v>675-7000</v>
      </c>
      <c r="D27" s="11">
        <f>A12</f>
        <v>4400</v>
      </c>
      <c r="E27" s="11">
        <f>A16</f>
        <v>7000</v>
      </c>
      <c r="F27" s="11">
        <f>A20</f>
        <v>9000</v>
      </c>
      <c r="G27" s="69">
        <f t="shared" ref="G27:L27" si="3">G2</f>
        <v>113.628</v>
      </c>
      <c r="H27" s="69">
        <f t="shared" si="3"/>
        <v>-6.0965000000000004E-3</v>
      </c>
      <c r="I27" s="69">
        <f t="shared" si="3"/>
        <v>2.8716000000000002E-6</v>
      </c>
      <c r="J27" s="69">
        <f t="shared" si="3"/>
        <v>-7.0623099999999996E-10</v>
      </c>
      <c r="K27" s="69">
        <f t="shared" si="3"/>
        <v>6.7375700000000003E-14</v>
      </c>
      <c r="L27" s="69">
        <f t="shared" si="3"/>
        <v>-2.5755500000000001E-18</v>
      </c>
      <c r="M27" s="69">
        <f t="shared" ref="M27:R27" si="4">N2</f>
        <v>3.2050200000000002</v>
      </c>
      <c r="N27" s="69">
        <f t="shared" si="4"/>
        <v>5.7238299999999998E-4</v>
      </c>
      <c r="O27" s="69">
        <f t="shared" si="4"/>
        <v>-4.9239799999999999E-8</v>
      </c>
      <c r="P27" s="69">
        <f t="shared" si="4"/>
        <v>9.0825600000000004E-12</v>
      </c>
      <c r="Q27" s="69">
        <f t="shared" si="4"/>
        <v>-9.3086099999999992E-16</v>
      </c>
      <c r="R27" s="69">
        <f t="shared" si="4"/>
        <v>3.0863899999999999E-20</v>
      </c>
    </row>
    <row r="31" spans="1:20">
      <c r="F31">
        <f>A12</f>
        <v>4400</v>
      </c>
      <c r="G31">
        <v>0</v>
      </c>
      <c r="H31">
        <f t="shared" ref="H31:H36" si="5">F31</f>
        <v>4400</v>
      </c>
      <c r="I31">
        <v>0</v>
      </c>
    </row>
    <row r="32" spans="1:20">
      <c r="F32">
        <f>F31</f>
        <v>4400</v>
      </c>
      <c r="G32">
        <f>ROUND(B8,0)</f>
        <v>114</v>
      </c>
      <c r="H32">
        <f t="shared" si="5"/>
        <v>4400</v>
      </c>
      <c r="I32">
        <f>ROUND(MAX(E8:E24),2)</f>
        <v>7.04</v>
      </c>
    </row>
    <row r="33" spans="6:9">
      <c r="F33">
        <f>A16</f>
        <v>7000</v>
      </c>
      <c r="G33">
        <v>0</v>
      </c>
      <c r="H33">
        <f t="shared" si="5"/>
        <v>7000</v>
      </c>
      <c r="I33">
        <v>0</v>
      </c>
    </row>
    <row r="34" spans="6:9">
      <c r="F34">
        <f>F33</f>
        <v>7000</v>
      </c>
      <c r="G34">
        <f>G32</f>
        <v>114</v>
      </c>
      <c r="H34">
        <f t="shared" si="5"/>
        <v>7000</v>
      </c>
      <c r="I34">
        <f>I32</f>
        <v>7.04</v>
      </c>
    </row>
    <row r="35" spans="6:9">
      <c r="F35">
        <f>A20</f>
        <v>9000</v>
      </c>
      <c r="G35">
        <v>0</v>
      </c>
      <c r="H35">
        <f t="shared" si="5"/>
        <v>9000</v>
      </c>
      <c r="I35">
        <v>0</v>
      </c>
    </row>
    <row r="36" spans="6:9">
      <c r="F36">
        <f>F35</f>
        <v>9000</v>
      </c>
      <c r="G36">
        <f>G34</f>
        <v>114</v>
      </c>
      <c r="H36">
        <f t="shared" si="5"/>
        <v>9000</v>
      </c>
      <c r="I36">
        <f>I34</f>
        <v>7.04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122</v>
      </c>
      <c r="C2" s="12" t="s">
        <v>146</v>
      </c>
      <c r="D2" s="2">
        <v>4532.66</v>
      </c>
      <c r="E2" s="2">
        <v>7561.57</v>
      </c>
      <c r="F2" s="2">
        <v>11177.93</v>
      </c>
      <c r="G2" s="8">
        <v>112.18</v>
      </c>
      <c r="H2" s="8">
        <v>-5.2012200000000003E-3</v>
      </c>
      <c r="I2" s="8">
        <v>3.0215000000000002E-6</v>
      </c>
      <c r="J2" s="8">
        <v>-6.6459199999999999E-10</v>
      </c>
      <c r="K2" s="8">
        <v>5.4046700000000002E-14</v>
      </c>
      <c r="L2" s="8">
        <v>-1.6395800000000001E-18</v>
      </c>
      <c r="M2" s="8"/>
      <c r="N2" s="8">
        <v>4.1813900000000004</v>
      </c>
      <c r="O2" s="8">
        <v>4.8474599999999998E-5</v>
      </c>
      <c r="P2" s="8">
        <v>9.7416099999999996E-8</v>
      </c>
      <c r="Q2" s="8">
        <v>-8.0672299999999997E-12</v>
      </c>
      <c r="R2" s="8">
        <v>1.5471E-16</v>
      </c>
      <c r="S2" s="8">
        <v>-6.91265E-22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112.18</v>
      </c>
      <c r="C8" s="36"/>
      <c r="D8" s="65"/>
      <c r="E8" s="63">
        <f>N2</f>
        <v>4.1813900000000004</v>
      </c>
      <c r="F8" s="36"/>
      <c r="G8" s="38"/>
      <c r="H8" s="53"/>
    </row>
    <row r="9" spans="1:20">
      <c r="A9" s="22">
        <f>A10/2</f>
        <v>1125</v>
      </c>
      <c r="B9" s="64">
        <f>$G$2+$H$2*A9+$I$2*A9^2+$J$2*A9^3+$K$2*A9^4+$L$2*A9^5+$M$2*A9^6</f>
        <v>109.29006644281557</v>
      </c>
      <c r="C9" s="19"/>
      <c r="D9" s="66"/>
      <c r="E9" s="64">
        <f t="shared" ref="E9:E24" si="0">$N$2+$O$2*A9+$P$2*A9^2+$Q$2*A9^3+$R$2*A9^4+$S$2*A9^5+$T$2*A9^6</f>
        <v>4.3479763974210517</v>
      </c>
      <c r="F9" s="19"/>
      <c r="G9" s="33"/>
      <c r="H9" s="54"/>
    </row>
    <row r="10" spans="1:20">
      <c r="A10" s="22">
        <f>A12/2</f>
        <v>2250</v>
      </c>
      <c r="B10" s="28">
        <f t="shared" ref="B10:B24" si="1">$G$2+$H$2*A10+$I$2*A10^2+$J$2*A10^3+$K$2*A10^4+$L$2*A10^5+$M$2*A10^6</f>
        <v>109.49409186267579</v>
      </c>
      <c r="C10" s="19"/>
      <c r="D10" s="27"/>
      <c r="E10" s="28">
        <f t="shared" si="0"/>
        <v>4.6956612507939601</v>
      </c>
      <c r="F10" s="19"/>
      <c r="G10" s="33"/>
      <c r="H10" s="54"/>
    </row>
    <row r="11" spans="1:20" ht="15" thickBot="1">
      <c r="A11" s="22">
        <f>A10+(A12-A10)/2</f>
        <v>3375</v>
      </c>
      <c r="B11" s="28">
        <f t="shared" si="1"/>
        <v>109.78790617903259</v>
      </c>
      <c r="C11" s="19"/>
      <c r="D11" s="27"/>
      <c r="E11" s="28">
        <f t="shared" si="0"/>
        <v>5.1642609722266437</v>
      </c>
      <c r="F11" s="19"/>
      <c r="G11" s="33"/>
      <c r="H11" s="54"/>
    </row>
    <row r="12" spans="1:20" s="16" customFormat="1">
      <c r="A12" s="23">
        <v>4500</v>
      </c>
      <c r="B12" s="29">
        <f t="shared" si="1"/>
        <v>108.53597768687501</v>
      </c>
      <c r="C12" s="43"/>
      <c r="D12" s="44"/>
      <c r="E12" s="29">
        <f t="shared" si="0"/>
        <v>5.6992405822817194</v>
      </c>
      <c r="F12" s="43"/>
      <c r="G12" s="45"/>
      <c r="H12" s="50">
        <f>ROUND(A12*B12*100/(E12*136000),1)</f>
        <v>63</v>
      </c>
    </row>
    <row r="13" spans="1:20">
      <c r="A13" s="22">
        <f>A12+(A14-A12)/2</f>
        <v>5275</v>
      </c>
      <c r="B13" s="28">
        <f t="shared" si="1"/>
        <v>106.41979795599426</v>
      </c>
      <c r="C13" s="19"/>
      <c r="D13" s="27"/>
      <c r="E13" s="28">
        <f t="shared" si="0"/>
        <v>6.0806112785786208</v>
      </c>
      <c r="F13" s="19"/>
      <c r="G13" s="33"/>
      <c r="H13" s="22">
        <f t="shared" ref="H13:H20" si="2">ROUND(A13*B13*100/(E13*136000),1)</f>
        <v>67.900000000000006</v>
      </c>
    </row>
    <row r="14" spans="1:20">
      <c r="A14" s="22">
        <f>A12+(A16-A12)/2</f>
        <v>6050</v>
      </c>
      <c r="B14" s="28">
        <f t="shared" si="1"/>
        <v>103.2555767508583</v>
      </c>
      <c r="C14" s="19"/>
      <c r="D14" s="27"/>
      <c r="E14" s="28">
        <f t="shared" si="0"/>
        <v>6.4555540044254336</v>
      </c>
      <c r="F14" s="19"/>
      <c r="G14" s="33"/>
      <c r="H14" s="22">
        <f t="shared" si="2"/>
        <v>71.2</v>
      </c>
    </row>
    <row r="15" spans="1:20">
      <c r="A15" s="22">
        <f>A14+(A16-A14)/2</f>
        <v>6825</v>
      </c>
      <c r="B15" s="28">
        <f t="shared" si="1"/>
        <v>99.130984596985925</v>
      </c>
      <c r="C15" s="19"/>
      <c r="D15" s="27"/>
      <c r="E15" s="28">
        <f t="shared" si="0"/>
        <v>6.8107026561063151</v>
      </c>
      <c r="F15" s="19"/>
      <c r="G15" s="33"/>
      <c r="H15" s="22">
        <f t="shared" si="2"/>
        <v>73</v>
      </c>
    </row>
    <row r="16" spans="1:20" s="16" customFormat="1">
      <c r="A16" s="23">
        <v>7600</v>
      </c>
      <c r="B16" s="29">
        <f t="shared" si="1"/>
        <v>94.172215010099251</v>
      </c>
      <c r="C16" s="43"/>
      <c r="D16" s="44"/>
      <c r="E16" s="29">
        <f t="shared" si="0"/>
        <v>7.1338495649255931</v>
      </c>
      <c r="F16" s="43"/>
      <c r="G16" s="45"/>
      <c r="H16" s="51">
        <f t="shared" si="2"/>
        <v>73.8</v>
      </c>
    </row>
    <row r="17" spans="1:20">
      <c r="A17" s="22">
        <f>A16+(A18-A16)/2</f>
        <v>8450</v>
      </c>
      <c r="B17" s="28">
        <f t="shared" si="1"/>
        <v>87.9028404801346</v>
      </c>
      <c r="C17" s="19"/>
      <c r="D17" s="27"/>
      <c r="E17" s="28">
        <f t="shared" si="0"/>
        <v>7.4383615436631896</v>
      </c>
      <c r="F17" s="19"/>
      <c r="G17" s="33"/>
      <c r="H17" s="22">
        <f t="shared" si="2"/>
        <v>73.400000000000006</v>
      </c>
    </row>
    <row r="18" spans="1:20">
      <c r="A18" s="22">
        <f>A16+(A20-A16)/2</f>
        <v>9300</v>
      </c>
      <c r="B18" s="28">
        <f t="shared" si="1"/>
        <v>80.802713690980639</v>
      </c>
      <c r="C18" s="19"/>
      <c r="D18" s="27"/>
      <c r="E18" s="28">
        <f t="shared" si="0"/>
        <v>7.6780101105005825</v>
      </c>
      <c r="F18" s="19"/>
      <c r="G18" s="33"/>
      <c r="H18" s="22">
        <f t="shared" si="2"/>
        <v>72</v>
      </c>
    </row>
    <row r="19" spans="1:20">
      <c r="A19" s="22">
        <f>A18+(A20-A18)/2</f>
        <v>10150</v>
      </c>
      <c r="B19" s="28">
        <f t="shared" si="1"/>
        <v>72.723261558767604</v>
      </c>
      <c r="C19" s="19"/>
      <c r="D19" s="27"/>
      <c r="E19" s="28">
        <f t="shared" si="0"/>
        <v>7.8412960715761759</v>
      </c>
      <c r="F19" s="19"/>
      <c r="G19" s="33"/>
      <c r="H19" s="22">
        <f t="shared" si="2"/>
        <v>69.2</v>
      </c>
    </row>
    <row r="20" spans="1:20" s="16" customFormat="1" ht="15" thickBot="1">
      <c r="A20" s="23">
        <v>11000</v>
      </c>
      <c r="B20" s="29">
        <f t="shared" si="1"/>
        <v>63.23786412000004</v>
      </c>
      <c r="C20" s="43"/>
      <c r="D20" s="44"/>
      <c r="E20" s="29">
        <f t="shared" si="0"/>
        <v>7.9182557604849997</v>
      </c>
      <c r="F20" s="43"/>
      <c r="G20" s="45"/>
      <c r="H20" s="52">
        <f t="shared" si="2"/>
        <v>64.599999999999994</v>
      </c>
    </row>
    <row r="21" spans="1:20">
      <c r="A21" s="22">
        <f>A20+(A22-A20)/2</f>
        <v>11750</v>
      </c>
      <c r="B21" s="28">
        <f t="shared" si="1"/>
        <v>53.079097009511827</v>
      </c>
      <c r="C21" s="19"/>
      <c r="D21" s="27"/>
      <c r="E21" s="28">
        <f t="shared" si="0"/>
        <v>7.9076831932970162</v>
      </c>
      <c r="F21" s="19"/>
      <c r="G21" s="33"/>
      <c r="H21" s="54"/>
    </row>
    <row r="22" spans="1:20">
      <c r="A22" s="22">
        <f>A20+(A24-A20)/2</f>
        <v>12500</v>
      </c>
      <c r="B22" s="28">
        <f t="shared" si="1"/>
        <v>40.38227929687497</v>
      </c>
      <c r="C22" s="19"/>
      <c r="D22" s="27"/>
      <c r="E22" s="28">
        <f t="shared" si="0"/>
        <v>7.8184218041992191</v>
      </c>
      <c r="F22" s="19"/>
      <c r="G22" s="33"/>
      <c r="H22" s="54"/>
    </row>
    <row r="23" spans="1:20">
      <c r="A23" s="22">
        <f>A22+(A24-A22)/2</f>
        <v>13250</v>
      </c>
      <c r="B23" s="28">
        <f t="shared" si="1"/>
        <v>23.992980013535202</v>
      </c>
      <c r="C23" s="19"/>
      <c r="D23" s="27"/>
      <c r="E23" s="28">
        <f t="shared" si="0"/>
        <v>7.6464695992298379</v>
      </c>
      <c r="F23" s="19"/>
      <c r="G23" s="33"/>
      <c r="H23" s="54"/>
    </row>
    <row r="24" spans="1:20" ht="15" thickBot="1">
      <c r="A24" s="24">
        <v>14000</v>
      </c>
      <c r="B24" s="30">
        <f t="shared" si="1"/>
        <v>2.3890252800002827</v>
      </c>
      <c r="C24" s="31"/>
      <c r="D24" s="32"/>
      <c r="E24" s="30">
        <f t="shared" si="0"/>
        <v>7.3886713326399978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SH7500</v>
      </c>
      <c r="C27" s="11" t="str">
        <f>C2</f>
        <v>675-7600</v>
      </c>
      <c r="D27" s="11">
        <f>A12</f>
        <v>4500</v>
      </c>
      <c r="E27" s="11">
        <f>A16</f>
        <v>7600</v>
      </c>
      <c r="F27" s="11">
        <f>A20</f>
        <v>11000</v>
      </c>
      <c r="G27" s="69">
        <f t="shared" ref="G27:L27" si="3">G2</f>
        <v>112.18</v>
      </c>
      <c r="H27" s="69">
        <f t="shared" si="3"/>
        <v>-5.2012200000000003E-3</v>
      </c>
      <c r="I27" s="69">
        <f t="shared" si="3"/>
        <v>3.0215000000000002E-6</v>
      </c>
      <c r="J27" s="69">
        <f t="shared" si="3"/>
        <v>-6.6459199999999999E-10</v>
      </c>
      <c r="K27" s="69">
        <f t="shared" si="3"/>
        <v>5.4046700000000002E-14</v>
      </c>
      <c r="L27" s="69">
        <f t="shared" si="3"/>
        <v>-1.6395800000000001E-18</v>
      </c>
      <c r="M27" s="69">
        <f t="shared" ref="M27:R27" si="4">N2</f>
        <v>4.1813900000000004</v>
      </c>
      <c r="N27" s="69">
        <f t="shared" si="4"/>
        <v>4.8474599999999998E-5</v>
      </c>
      <c r="O27" s="69">
        <f t="shared" si="4"/>
        <v>9.7416099999999996E-8</v>
      </c>
      <c r="P27" s="69">
        <f t="shared" si="4"/>
        <v>-8.0672299999999997E-12</v>
      </c>
      <c r="Q27" s="69">
        <f t="shared" si="4"/>
        <v>1.5471E-16</v>
      </c>
      <c r="R27" s="69">
        <f t="shared" si="4"/>
        <v>-6.91265E-22</v>
      </c>
    </row>
    <row r="31" spans="1:20">
      <c r="F31">
        <f>A12</f>
        <v>4500</v>
      </c>
      <c r="G31">
        <v>0</v>
      </c>
      <c r="H31">
        <f t="shared" ref="H31:H36" si="5">F31</f>
        <v>4500</v>
      </c>
      <c r="I31">
        <v>0</v>
      </c>
    </row>
    <row r="32" spans="1:20">
      <c r="F32">
        <f>F31</f>
        <v>4500</v>
      </c>
      <c r="G32">
        <f>ROUND(B8,0)</f>
        <v>112</v>
      </c>
      <c r="H32">
        <f t="shared" si="5"/>
        <v>4500</v>
      </c>
      <c r="I32">
        <f>ROUND(MAX(E8:E24),2)</f>
        <v>7.92</v>
      </c>
    </row>
    <row r="33" spans="6:9">
      <c r="F33">
        <f>A16</f>
        <v>7600</v>
      </c>
      <c r="G33">
        <v>0</v>
      </c>
      <c r="H33">
        <f t="shared" si="5"/>
        <v>7600</v>
      </c>
      <c r="I33">
        <v>0</v>
      </c>
    </row>
    <row r="34" spans="6:9">
      <c r="F34">
        <f>F33</f>
        <v>7600</v>
      </c>
      <c r="G34">
        <f>G32</f>
        <v>112</v>
      </c>
      <c r="H34">
        <f t="shared" si="5"/>
        <v>7600</v>
      </c>
      <c r="I34">
        <f>I32</f>
        <v>7.92</v>
      </c>
    </row>
    <row r="35" spans="6:9">
      <c r="F35">
        <f>A20</f>
        <v>11000</v>
      </c>
      <c r="G35">
        <v>0</v>
      </c>
      <c r="H35">
        <f t="shared" si="5"/>
        <v>11000</v>
      </c>
      <c r="I35">
        <v>0</v>
      </c>
    </row>
    <row r="36" spans="6:9">
      <c r="F36">
        <f>F35</f>
        <v>11000</v>
      </c>
      <c r="G36">
        <f>G34</f>
        <v>112</v>
      </c>
      <c r="H36">
        <f t="shared" si="5"/>
        <v>11000</v>
      </c>
      <c r="I36">
        <f>I34</f>
        <v>7.92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123</v>
      </c>
      <c r="C2" s="12" t="s">
        <v>147</v>
      </c>
      <c r="D2" s="2">
        <v>6276.11</v>
      </c>
      <c r="E2" s="2">
        <v>11206.91</v>
      </c>
      <c r="F2" s="2">
        <v>13947.05</v>
      </c>
      <c r="G2" s="8">
        <v>103.411</v>
      </c>
      <c r="H2" s="8">
        <v>-3.4765099999999999E-3</v>
      </c>
      <c r="I2" s="8">
        <v>1.9445799999999999E-6</v>
      </c>
      <c r="J2" s="8">
        <v>-3.7122400000000002E-10</v>
      </c>
      <c r="K2" s="8">
        <v>2.5458199999999999E-14</v>
      </c>
      <c r="L2" s="8">
        <v>-6.39736E-19</v>
      </c>
      <c r="M2" s="8"/>
      <c r="N2" s="8">
        <v>4.6961000000000004</v>
      </c>
      <c r="O2" s="8">
        <v>-7.5171000000000005E-4</v>
      </c>
      <c r="P2" s="8">
        <v>3.8102299999999998E-7</v>
      </c>
      <c r="Q2" s="8">
        <v>-4.65031E-11</v>
      </c>
      <c r="R2" s="8">
        <v>2.3554100000000001E-15</v>
      </c>
      <c r="S2" s="8">
        <v>-4.4789799999999999E-20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103.411</v>
      </c>
      <c r="C8" s="36"/>
      <c r="D8" s="65"/>
      <c r="E8" s="63">
        <f>N2</f>
        <v>4.6961000000000004</v>
      </c>
      <c r="F8" s="36"/>
      <c r="G8" s="38"/>
      <c r="H8" s="53"/>
    </row>
    <row r="9" spans="1:20">
      <c r="A9" s="22">
        <f>A10/2</f>
        <v>1500</v>
      </c>
      <c r="B9" s="64">
        <f>$G$2+$H$2*A9+$I$2*A9^2+$J$2*A9^3+$K$2*A9^4+$L$2*A9^5+$M$2*A9^6</f>
        <v>101.44268314224999</v>
      </c>
      <c r="C9" s="19"/>
      <c r="D9" s="66"/>
      <c r="E9" s="64">
        <f t="shared" ref="E9:E24" si="0">$N$2+$O$2*A9+$P$2*A9^2+$Q$2*A9^3+$R$2*A9^4+$S$2*A9^5+$T$2*A9^6</f>
        <v>4.2804729280812497</v>
      </c>
      <c r="F9" s="19"/>
      <c r="G9" s="33"/>
      <c r="H9" s="54"/>
    </row>
    <row r="10" spans="1:20">
      <c r="A10" s="22">
        <f>A12/2</f>
        <v>3000</v>
      </c>
      <c r="B10" s="28">
        <f t="shared" ref="B10:B24" si="1">$G$2+$H$2*A10+$I$2*A10^2+$J$2*A10^3+$K$2*A10^4+$L$2*A10^5+$M$2*A10^6</f>
        <v>102.366300352</v>
      </c>
      <c r="C10" s="19"/>
      <c r="D10" s="27"/>
      <c r="E10" s="28">
        <f t="shared" si="0"/>
        <v>4.7944975886000005</v>
      </c>
      <c r="F10" s="19"/>
      <c r="G10" s="33"/>
      <c r="H10" s="54"/>
    </row>
    <row r="11" spans="1:20" ht="15" thickBot="1">
      <c r="A11" s="22">
        <f>A10+(A12-A10)/2</f>
        <v>4500</v>
      </c>
      <c r="B11" s="28">
        <f t="shared" si="1"/>
        <v>102.57562329175001</v>
      </c>
      <c r="C11" s="19"/>
      <c r="D11" s="27"/>
      <c r="E11" s="28">
        <f t="shared" si="0"/>
        <v>5.6747412974937488</v>
      </c>
      <c r="F11" s="19"/>
      <c r="G11" s="33"/>
      <c r="H11" s="54"/>
    </row>
    <row r="12" spans="1:20" s="16" customFormat="1">
      <c r="A12" s="23">
        <v>6000</v>
      </c>
      <c r="B12" s="29">
        <f t="shared" si="1"/>
        <v>100.39167606400001</v>
      </c>
      <c r="C12" s="43"/>
      <c r="D12" s="44"/>
      <c r="E12" s="29">
        <f t="shared" si="0"/>
        <v>6.5623242751999982</v>
      </c>
      <c r="F12" s="43"/>
      <c r="G12" s="45"/>
      <c r="H12" s="50">
        <f>ROUND(A12*B12*100/(E12*136000),1)</f>
        <v>67.5</v>
      </c>
    </row>
    <row r="13" spans="1:20">
      <c r="A13" s="22">
        <f>A12+(A14-A12)/2</f>
        <v>7250</v>
      </c>
      <c r="B13" s="28">
        <f t="shared" si="1"/>
        <v>96.475095414195295</v>
      </c>
      <c r="C13" s="19"/>
      <c r="D13" s="27"/>
      <c r="E13" s="28">
        <f t="shared" si="0"/>
        <v>7.1628167157810516</v>
      </c>
      <c r="F13" s="19"/>
      <c r="G13" s="33"/>
      <c r="H13" s="22">
        <f t="shared" ref="H13:H20" si="2">ROUND(A13*B13*100/(E13*136000),1)</f>
        <v>71.8</v>
      </c>
    </row>
    <row r="14" spans="1:20">
      <c r="A14" s="22">
        <f>A12+(A16-A12)/2</f>
        <v>8500</v>
      </c>
      <c r="B14" s="28">
        <f t="shared" si="1"/>
        <v>90.886599957749951</v>
      </c>
      <c r="C14" s="19"/>
      <c r="D14" s="27"/>
      <c r="E14" s="28">
        <f t="shared" si="0"/>
        <v>7.5848006550437477</v>
      </c>
      <c r="F14" s="19"/>
      <c r="G14" s="33"/>
      <c r="H14" s="22">
        <f t="shared" si="2"/>
        <v>74.900000000000006</v>
      </c>
    </row>
    <row r="15" spans="1:20">
      <c r="A15" s="22">
        <f>A14+(A16-A14)/2</f>
        <v>9750</v>
      </c>
      <c r="B15" s="28">
        <f t="shared" si="1"/>
        <v>83.995026247398414</v>
      </c>
      <c r="C15" s="19"/>
      <c r="D15" s="27"/>
      <c r="E15" s="28">
        <f t="shared" si="0"/>
        <v>7.825237191865039</v>
      </c>
      <c r="F15" s="19"/>
      <c r="G15" s="33"/>
      <c r="H15" s="22">
        <f t="shared" si="2"/>
        <v>77</v>
      </c>
    </row>
    <row r="16" spans="1:20" s="16" customFormat="1">
      <c r="A16" s="23">
        <v>11000</v>
      </c>
      <c r="B16" s="29">
        <f t="shared" si="1"/>
        <v>76.067809663999938</v>
      </c>
      <c r="C16" s="43"/>
      <c r="D16" s="44"/>
      <c r="E16" s="29">
        <f t="shared" si="0"/>
        <v>7.9075626302000011</v>
      </c>
      <c r="F16" s="43"/>
      <c r="G16" s="45"/>
      <c r="H16" s="51">
        <f t="shared" si="2"/>
        <v>77.8</v>
      </c>
    </row>
    <row r="17" spans="1:20">
      <c r="A17" s="22">
        <f>A16+(A18-A16)/2</f>
        <v>11750</v>
      </c>
      <c r="B17" s="28">
        <f t="shared" si="1"/>
        <v>70.806962955710873</v>
      </c>
      <c r="C17" s="19"/>
      <c r="D17" s="27"/>
      <c r="E17" s="28">
        <f t="shared" si="0"/>
        <v>7.8950765717884721</v>
      </c>
      <c r="F17" s="19"/>
      <c r="G17" s="33"/>
      <c r="H17" s="22">
        <f t="shared" si="2"/>
        <v>77.5</v>
      </c>
    </row>
    <row r="18" spans="1:20">
      <c r="A18" s="22">
        <f>A16+(A20-A16)/2</f>
        <v>12500</v>
      </c>
      <c r="B18" s="28">
        <f t="shared" si="1"/>
        <v>65.054527343749982</v>
      </c>
      <c r="C18" s="19"/>
      <c r="D18" s="27"/>
      <c r="E18" s="28">
        <f t="shared" si="0"/>
        <v>7.8445663085937607</v>
      </c>
      <c r="F18" s="19"/>
      <c r="G18" s="33"/>
      <c r="H18" s="22">
        <f t="shared" si="2"/>
        <v>76.2</v>
      </c>
    </row>
    <row r="19" spans="1:20">
      <c r="A19" s="22">
        <f>A18+(A20-A18)/2</f>
        <v>13250</v>
      </c>
      <c r="B19" s="28">
        <f t="shared" si="1"/>
        <v>58.613286034132784</v>
      </c>
      <c r="C19" s="19"/>
      <c r="D19" s="27"/>
      <c r="E19" s="28">
        <f t="shared" si="0"/>
        <v>7.760647055926384</v>
      </c>
      <c r="F19" s="19"/>
      <c r="G19" s="33"/>
      <c r="H19" s="22">
        <f t="shared" si="2"/>
        <v>73.599999999999994</v>
      </c>
    </row>
    <row r="20" spans="1:20" s="16" customFormat="1" ht="15" thickBot="1">
      <c r="A20" s="23">
        <v>14000</v>
      </c>
      <c r="B20" s="29">
        <f t="shared" si="1"/>
        <v>51.175720735999789</v>
      </c>
      <c r="C20" s="43"/>
      <c r="D20" s="44"/>
      <c r="E20" s="29">
        <f t="shared" si="0"/>
        <v>7.6445627648000141</v>
      </c>
      <c r="F20" s="43"/>
      <c r="G20" s="45"/>
      <c r="H20" s="52">
        <f t="shared" si="2"/>
        <v>68.900000000000006</v>
      </c>
    </row>
    <row r="21" spans="1:20">
      <c r="A21" s="22">
        <f>A20+(A22-A20)/2</f>
        <v>14750</v>
      </c>
      <c r="B21" s="28">
        <f t="shared" si="1"/>
        <v>42.305794179429427</v>
      </c>
      <c r="C21" s="19"/>
      <c r="D21" s="27"/>
      <c r="E21" s="28">
        <f t="shared" si="0"/>
        <v>7.4929106623923758</v>
      </c>
      <c r="F21" s="19"/>
      <c r="G21" s="33"/>
      <c r="H21" s="54"/>
    </row>
    <row r="22" spans="1:20">
      <c r="A22" s="22">
        <f>A20+(A24-A20)/2</f>
        <v>15500</v>
      </c>
      <c r="B22" s="28">
        <f t="shared" si="1"/>
        <v>31.420732633249827</v>
      </c>
      <c r="C22" s="19"/>
      <c r="D22" s="27"/>
      <c r="E22" s="28">
        <f t="shared" si="0"/>
        <v>7.2963657925062435</v>
      </c>
      <c r="F22" s="19"/>
      <c r="G22" s="33"/>
      <c r="H22" s="54"/>
    </row>
    <row r="23" spans="1:20">
      <c r="A23" s="22">
        <f>A22+(A24-A22)/2</f>
        <v>16250</v>
      </c>
      <c r="B23" s="28">
        <f t="shared" si="1"/>
        <v>17.772808422851199</v>
      </c>
      <c r="C23" s="19"/>
      <c r="D23" s="27"/>
      <c r="E23" s="28">
        <f t="shared" si="0"/>
        <v>7.0384055560302912</v>
      </c>
      <c r="F23" s="19"/>
      <c r="G23" s="33"/>
      <c r="H23" s="54"/>
    </row>
    <row r="24" spans="1:20" ht="15" thickBot="1">
      <c r="A24" s="24">
        <v>17000</v>
      </c>
      <c r="B24" s="30">
        <f t="shared" si="1"/>
        <v>0.43112244799965538</v>
      </c>
      <c r="C24" s="31"/>
      <c r="D24" s="32"/>
      <c r="E24" s="30">
        <f t="shared" si="0"/>
        <v>6.6940342513999909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SH10000</v>
      </c>
      <c r="C27" s="11" t="str">
        <f>C2</f>
        <v>675-11000</v>
      </c>
      <c r="D27" s="11">
        <f>A12</f>
        <v>6000</v>
      </c>
      <c r="E27" s="11">
        <f>A16</f>
        <v>11000</v>
      </c>
      <c r="F27" s="11">
        <f>A20</f>
        <v>14000</v>
      </c>
      <c r="G27" s="69">
        <f t="shared" ref="G27:L27" si="3">G2</f>
        <v>103.411</v>
      </c>
      <c r="H27" s="69">
        <f t="shared" si="3"/>
        <v>-3.4765099999999999E-3</v>
      </c>
      <c r="I27" s="69">
        <f t="shared" si="3"/>
        <v>1.9445799999999999E-6</v>
      </c>
      <c r="J27" s="69">
        <f t="shared" si="3"/>
        <v>-3.7122400000000002E-10</v>
      </c>
      <c r="K27" s="69">
        <f t="shared" si="3"/>
        <v>2.5458199999999999E-14</v>
      </c>
      <c r="L27" s="69">
        <f t="shared" si="3"/>
        <v>-6.39736E-19</v>
      </c>
      <c r="M27" s="69">
        <f t="shared" ref="M27:R27" si="4">N2</f>
        <v>4.6961000000000004</v>
      </c>
      <c r="N27" s="69">
        <f t="shared" si="4"/>
        <v>-7.5171000000000005E-4</v>
      </c>
      <c r="O27" s="69">
        <f t="shared" si="4"/>
        <v>3.8102299999999998E-7</v>
      </c>
      <c r="P27" s="69">
        <f t="shared" si="4"/>
        <v>-4.65031E-11</v>
      </c>
      <c r="Q27" s="69">
        <f t="shared" si="4"/>
        <v>2.3554100000000001E-15</v>
      </c>
      <c r="R27" s="69">
        <f t="shared" si="4"/>
        <v>-4.4789799999999999E-20</v>
      </c>
    </row>
    <row r="31" spans="1:20">
      <c r="F31">
        <f>A12</f>
        <v>6000</v>
      </c>
      <c r="G31">
        <v>0</v>
      </c>
      <c r="H31">
        <f t="shared" ref="H31:H36" si="5">F31</f>
        <v>6000</v>
      </c>
      <c r="I31">
        <v>0</v>
      </c>
    </row>
    <row r="32" spans="1:20">
      <c r="F32">
        <f>F31</f>
        <v>6000</v>
      </c>
      <c r="G32">
        <f>ROUND(B8,0)</f>
        <v>103</v>
      </c>
      <c r="H32">
        <f t="shared" si="5"/>
        <v>6000</v>
      </c>
      <c r="I32">
        <f>ROUND(MAX(E8:E24),2)</f>
        <v>7.91</v>
      </c>
    </row>
    <row r="33" spans="6:9">
      <c r="F33">
        <f>A16</f>
        <v>11000</v>
      </c>
      <c r="G33">
        <v>0</v>
      </c>
      <c r="H33">
        <f t="shared" si="5"/>
        <v>11000</v>
      </c>
      <c r="I33">
        <v>0</v>
      </c>
    </row>
    <row r="34" spans="6:9">
      <c r="F34">
        <f>F33</f>
        <v>11000</v>
      </c>
      <c r="G34">
        <f>G32</f>
        <v>103</v>
      </c>
      <c r="H34">
        <f t="shared" si="5"/>
        <v>11000</v>
      </c>
      <c r="I34">
        <f>I32</f>
        <v>7.91</v>
      </c>
    </row>
    <row r="35" spans="6:9">
      <c r="F35">
        <f>A20</f>
        <v>14000</v>
      </c>
      <c r="G35">
        <v>0</v>
      </c>
      <c r="H35">
        <f t="shared" si="5"/>
        <v>14000</v>
      </c>
      <c r="I35">
        <v>0</v>
      </c>
    </row>
    <row r="36" spans="6:9">
      <c r="F36">
        <f>F35</f>
        <v>14000</v>
      </c>
      <c r="G36">
        <f>G34</f>
        <v>103</v>
      </c>
      <c r="H36">
        <f t="shared" si="5"/>
        <v>14000</v>
      </c>
      <c r="I36">
        <f>I34</f>
        <v>7.91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36"/>
  <sheetViews>
    <sheetView workbookViewId="0">
      <selection activeCell="D27" sqref="D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124</v>
      </c>
      <c r="C2" s="12" t="s">
        <v>148</v>
      </c>
      <c r="D2" s="2">
        <v>6666.41</v>
      </c>
      <c r="E2" s="2">
        <v>11757.75</v>
      </c>
      <c r="F2" s="2">
        <v>15447.7</v>
      </c>
      <c r="G2" s="8">
        <v>112.35899999999999</v>
      </c>
      <c r="H2" s="8">
        <v>5.9767199999999996E-3</v>
      </c>
      <c r="I2" s="8">
        <v>-1.70849E-6</v>
      </c>
      <c r="J2" s="8">
        <v>1.3130700000000001E-10</v>
      </c>
      <c r="K2" s="8">
        <v>-3.7434499999999997E-15</v>
      </c>
      <c r="L2" s="8"/>
      <c r="M2" s="8"/>
      <c r="N2" s="8">
        <v>5.05464</v>
      </c>
      <c r="O2" s="8">
        <v>4.80877E-4</v>
      </c>
      <c r="P2" s="8">
        <v>-1.60772E-8</v>
      </c>
      <c r="Q2" s="8">
        <v>1.7028600000000001E-12</v>
      </c>
      <c r="R2" s="8">
        <v>-5.7279600000000001E-17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112.35899999999999</v>
      </c>
      <c r="C8" s="36"/>
      <c r="D8" s="65"/>
      <c r="E8" s="63">
        <f>N2</f>
        <v>5.05464</v>
      </c>
      <c r="F8" s="36"/>
      <c r="G8" s="38"/>
      <c r="H8" s="53"/>
    </row>
    <row r="9" spans="1:20">
      <c r="A9" s="22">
        <f>A10/2</f>
        <v>1650</v>
      </c>
      <c r="B9" s="64">
        <f>$G$2+$H$2*A9+$I$2*A9^2+$J$2*A9^3+$K$2*A9^4+$L$2*A9^5+$M$2*A9^6</f>
        <v>118.13132495757843</v>
      </c>
      <c r="C9" s="19"/>
      <c r="D9" s="66"/>
      <c r="E9" s="64">
        <f t="shared" ref="E9:E24" si="0">$N$2+$O$2*A9+$P$2*A9^2+$Q$2*A9^3+$R$2*A9^4+$S$2*A9^5+$T$2*A9^6</f>
        <v>5.8115417762243036</v>
      </c>
      <c r="F9" s="19"/>
      <c r="G9" s="33"/>
      <c r="H9" s="54"/>
    </row>
    <row r="10" spans="1:20">
      <c r="A10" s="22">
        <f>A12/2</f>
        <v>3300</v>
      </c>
      <c r="B10" s="28">
        <f t="shared" ref="B10:B24" si="1">$G$2+$H$2*A10+$I$2*A10^2+$J$2*A10^3+$K$2*A10^4+$L$2*A10^5+$M$2*A10^6</f>
        <v>117.75155596225501</v>
      </c>
      <c r="C10" s="19"/>
      <c r="D10" s="27"/>
      <c r="E10" s="28">
        <f t="shared" si="0"/>
        <v>6.5208561637688396</v>
      </c>
      <c r="F10" s="19"/>
      <c r="G10" s="33"/>
      <c r="H10" s="54"/>
    </row>
    <row r="11" spans="1:20" ht="15" thickBot="1">
      <c r="A11" s="22">
        <f>A10+(A12-A10)/2</f>
        <v>4950</v>
      </c>
      <c r="B11" s="28">
        <f t="shared" si="1"/>
        <v>113.75990466560343</v>
      </c>
      <c r="C11" s="19"/>
      <c r="D11" s="27"/>
      <c r="E11" s="28">
        <f t="shared" si="0"/>
        <v>7.2131958793835036</v>
      </c>
      <c r="F11" s="19"/>
      <c r="G11" s="33"/>
      <c r="H11" s="54"/>
    </row>
    <row r="12" spans="1:20" s="16" customFormat="1">
      <c r="A12" s="23">
        <v>6600</v>
      </c>
      <c r="B12" s="29">
        <f t="shared" si="1"/>
        <v>108.03066732408</v>
      </c>
      <c r="C12" s="43"/>
      <c r="D12" s="44"/>
      <c r="E12" s="29">
        <f t="shared" si="0"/>
        <v>7.9089842777414399</v>
      </c>
      <c r="F12" s="43"/>
      <c r="G12" s="45"/>
      <c r="H12" s="50">
        <f>ROUND(A12*B12*100/(E12*136000),1)</f>
        <v>66.3</v>
      </c>
    </row>
    <row r="13" spans="1:20">
      <c r="A13" s="22">
        <f>A12+(A14-A12)/2</f>
        <v>7887.5</v>
      </c>
      <c r="B13" s="28">
        <f t="shared" si="1"/>
        <v>103.15462474040019</v>
      </c>
      <c r="C13" s="19"/>
      <c r="D13" s="27"/>
      <c r="E13" s="28">
        <f t="shared" si="0"/>
        <v>8.4612535835932299</v>
      </c>
      <c r="F13" s="19"/>
      <c r="G13" s="33"/>
      <c r="H13" s="22">
        <f t="shared" ref="H13:H20" si="2">ROUND(A13*B13*100/(E13*136000),1)</f>
        <v>70.7</v>
      </c>
    </row>
    <row r="14" spans="1:20">
      <c r="A14" s="22">
        <f>A12+(A16-A12)/2</f>
        <v>9175</v>
      </c>
      <c r="B14" s="28">
        <f t="shared" si="1"/>
        <v>98.262061046059614</v>
      </c>
      <c r="C14" s="19"/>
      <c r="D14" s="27"/>
      <c r="E14" s="28">
        <f t="shared" si="0"/>
        <v>9.0226090950464872</v>
      </c>
      <c r="F14" s="19"/>
      <c r="G14" s="33"/>
      <c r="H14" s="22">
        <f t="shared" si="2"/>
        <v>73.5</v>
      </c>
    </row>
    <row r="15" spans="1:20">
      <c r="A15" s="22">
        <f>A14+(A16-A14)/2</f>
        <v>10462.5</v>
      </c>
      <c r="B15" s="28">
        <f t="shared" si="1"/>
        <v>93.398586095130952</v>
      </c>
      <c r="C15" s="19"/>
      <c r="D15" s="27"/>
      <c r="E15" s="28">
        <f t="shared" si="0"/>
        <v>9.5898263324439892</v>
      </c>
      <c r="F15" s="19"/>
      <c r="G15" s="33"/>
      <c r="H15" s="22">
        <f t="shared" si="2"/>
        <v>74.900000000000006</v>
      </c>
    </row>
    <row r="16" spans="1:20" s="16" customFormat="1">
      <c r="A16" s="23">
        <v>11750</v>
      </c>
      <c r="B16" s="29">
        <f t="shared" si="1"/>
        <v>88.36293751777346</v>
      </c>
      <c r="C16" s="43"/>
      <c r="D16" s="44"/>
      <c r="E16" s="29">
        <f t="shared" si="0"/>
        <v>10.155903353564062</v>
      </c>
      <c r="F16" s="43"/>
      <c r="G16" s="45"/>
      <c r="H16" s="51">
        <f t="shared" si="2"/>
        <v>75.2</v>
      </c>
    </row>
    <row r="17" spans="1:20">
      <c r="A17" s="22">
        <f>A16+(A18-A16)/2</f>
        <v>12687.5</v>
      </c>
      <c r="B17" s="28">
        <f t="shared" si="1"/>
        <v>84.341065217354611</v>
      </c>
      <c r="C17" s="19"/>
      <c r="D17" s="27"/>
      <c r="E17" s="28">
        <f t="shared" si="0"/>
        <v>10.561357196528816</v>
      </c>
      <c r="F17" s="19"/>
      <c r="G17" s="33"/>
      <c r="H17" s="22">
        <f t="shared" si="2"/>
        <v>74.5</v>
      </c>
    </row>
    <row r="18" spans="1:20">
      <c r="A18" s="22">
        <f>A16+(A20-A16)/2</f>
        <v>13625</v>
      </c>
      <c r="B18" s="28">
        <f t="shared" si="1"/>
        <v>79.740053473767119</v>
      </c>
      <c r="C18" s="19"/>
      <c r="D18" s="27"/>
      <c r="E18" s="28">
        <f t="shared" si="0"/>
        <v>10.955147723609473</v>
      </c>
      <c r="F18" s="19"/>
      <c r="G18" s="33"/>
      <c r="H18" s="22">
        <f t="shared" si="2"/>
        <v>72.900000000000006</v>
      </c>
    </row>
    <row r="19" spans="1:20">
      <c r="A19" s="22">
        <f>A18+(A20-A18)/2</f>
        <v>14562.5</v>
      </c>
      <c r="B19" s="28">
        <f t="shared" si="1"/>
        <v>74.235130768685195</v>
      </c>
      <c r="C19" s="19"/>
      <c r="D19" s="27"/>
      <c r="E19" s="28">
        <f t="shared" si="0"/>
        <v>11.330791182672858</v>
      </c>
      <c r="F19" s="19"/>
      <c r="G19" s="33"/>
      <c r="H19" s="22">
        <f t="shared" si="2"/>
        <v>70.2</v>
      </c>
    </row>
    <row r="20" spans="1:20" s="16" customFormat="1" ht="15" thickBot="1">
      <c r="A20" s="23">
        <v>15500</v>
      </c>
      <c r="B20" s="29">
        <f t="shared" si="1"/>
        <v>67.432124159375036</v>
      </c>
      <c r="C20" s="43"/>
      <c r="D20" s="44"/>
      <c r="E20" s="29">
        <f t="shared" si="0"/>
        <v>11.680741890525001</v>
      </c>
      <c r="F20" s="43"/>
      <c r="G20" s="45"/>
      <c r="H20" s="52">
        <f t="shared" si="2"/>
        <v>65.8</v>
      </c>
    </row>
    <row r="21" spans="1:20">
      <c r="A21" s="22">
        <f>A20+(A22-A20)/2</f>
        <v>16625</v>
      </c>
      <c r="B21" s="28">
        <f t="shared" si="1"/>
        <v>56.897446905407776</v>
      </c>
      <c r="C21" s="19"/>
      <c r="D21" s="27"/>
      <c r="E21" s="28">
        <f t="shared" si="0"/>
        <v>12.054574027531345</v>
      </c>
      <c r="F21" s="19"/>
      <c r="G21" s="33"/>
      <c r="H21" s="54"/>
    </row>
    <row r="22" spans="1:20">
      <c r="A22" s="22">
        <f>A20+(A24-A20)/2</f>
        <v>17750</v>
      </c>
      <c r="B22" s="28">
        <f t="shared" si="1"/>
        <v>42.889342611523546</v>
      </c>
      <c r="C22" s="19"/>
      <c r="D22" s="27"/>
      <c r="E22" s="28">
        <f t="shared" si="0"/>
        <v>12.362065092314065</v>
      </c>
      <c r="F22" s="19"/>
      <c r="G22" s="33"/>
      <c r="H22" s="54"/>
    </row>
    <row r="23" spans="1:20">
      <c r="A23" s="22">
        <f>A22+(A24-A22)/2</f>
        <v>18875</v>
      </c>
      <c r="B23" s="28">
        <f t="shared" si="1"/>
        <v>24.33092575013444</v>
      </c>
      <c r="C23" s="19"/>
      <c r="D23" s="27"/>
      <c r="E23" s="28">
        <f t="shared" si="0"/>
        <v>12.58412058863291</v>
      </c>
      <c r="F23" s="19"/>
      <c r="G23" s="33"/>
      <c r="H23" s="54"/>
    </row>
    <row r="24" spans="1:20" ht="15" thickBot="1">
      <c r="A24" s="24">
        <v>20000</v>
      </c>
      <c r="B24" s="30">
        <f t="shared" si="1"/>
        <v>1.4000000001033186E-3</v>
      </c>
      <c r="C24" s="31"/>
      <c r="D24" s="32"/>
      <c r="E24" s="30">
        <f t="shared" si="0"/>
        <v>12.699444000000002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SH12000</v>
      </c>
      <c r="C27" s="11" t="str">
        <f>C2</f>
        <v>HC12500</v>
      </c>
      <c r="D27" s="11">
        <f>A12</f>
        <v>6600</v>
      </c>
      <c r="E27" s="11">
        <f>A16</f>
        <v>11750</v>
      </c>
      <c r="F27" s="11">
        <f>A20</f>
        <v>15500</v>
      </c>
      <c r="G27" s="69">
        <f t="shared" ref="G27:L27" si="3">G2</f>
        <v>112.35899999999999</v>
      </c>
      <c r="H27" s="69">
        <f t="shared" si="3"/>
        <v>5.9767199999999996E-3</v>
      </c>
      <c r="I27" s="69">
        <f t="shared" si="3"/>
        <v>-1.70849E-6</v>
      </c>
      <c r="J27" s="69">
        <f t="shared" si="3"/>
        <v>1.3130700000000001E-10</v>
      </c>
      <c r="K27" s="69">
        <f t="shared" si="3"/>
        <v>-3.7434499999999997E-15</v>
      </c>
      <c r="L27" s="69">
        <f t="shared" si="3"/>
        <v>0</v>
      </c>
      <c r="M27" s="69">
        <f t="shared" ref="M27:R27" si="4">N2</f>
        <v>5.05464</v>
      </c>
      <c r="N27" s="69">
        <f t="shared" si="4"/>
        <v>4.80877E-4</v>
      </c>
      <c r="O27" s="69">
        <f t="shared" si="4"/>
        <v>-1.60772E-8</v>
      </c>
      <c r="P27" s="69">
        <f t="shared" si="4"/>
        <v>1.7028600000000001E-12</v>
      </c>
      <c r="Q27" s="69">
        <f t="shared" si="4"/>
        <v>-5.7279600000000001E-17</v>
      </c>
      <c r="R27" s="69">
        <f t="shared" si="4"/>
        <v>0</v>
      </c>
    </row>
    <row r="31" spans="1:20">
      <c r="F31">
        <f>A12</f>
        <v>6600</v>
      </c>
      <c r="G31">
        <v>0</v>
      </c>
      <c r="H31">
        <f t="shared" ref="H31:H36" si="5">F31</f>
        <v>6600</v>
      </c>
      <c r="I31">
        <v>0</v>
      </c>
    </row>
    <row r="32" spans="1:20">
      <c r="F32">
        <f>F31</f>
        <v>6600</v>
      </c>
      <c r="G32">
        <f>ROUND(B8,0)</f>
        <v>112</v>
      </c>
      <c r="H32">
        <f t="shared" si="5"/>
        <v>6600</v>
      </c>
      <c r="I32">
        <f>ROUND(MAX(E8:E24),2)</f>
        <v>12.7</v>
      </c>
    </row>
    <row r="33" spans="6:9">
      <c r="F33">
        <f>A16</f>
        <v>11750</v>
      </c>
      <c r="G33">
        <v>0</v>
      </c>
      <c r="H33">
        <f t="shared" si="5"/>
        <v>11750</v>
      </c>
      <c r="I33">
        <v>0</v>
      </c>
    </row>
    <row r="34" spans="6:9">
      <c r="F34">
        <f>F33</f>
        <v>11750</v>
      </c>
      <c r="G34">
        <f>G32</f>
        <v>112</v>
      </c>
      <c r="H34">
        <f t="shared" si="5"/>
        <v>11750</v>
      </c>
      <c r="I34">
        <f>I32</f>
        <v>12.7</v>
      </c>
    </row>
    <row r="35" spans="6:9">
      <c r="F35">
        <f>A20</f>
        <v>15500</v>
      </c>
      <c r="G35">
        <v>0</v>
      </c>
      <c r="H35">
        <f t="shared" si="5"/>
        <v>15500</v>
      </c>
      <c r="I35">
        <v>0</v>
      </c>
    </row>
    <row r="36" spans="6:9">
      <c r="F36">
        <f>F35</f>
        <v>15500</v>
      </c>
      <c r="G36">
        <f>G34</f>
        <v>112</v>
      </c>
      <c r="H36">
        <f t="shared" si="5"/>
        <v>15500</v>
      </c>
      <c r="I36">
        <f>I34</f>
        <v>12.7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6"/>
  <sheetViews>
    <sheetView workbookViewId="0">
      <selection activeCell="Q25" sqref="Q25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12" width="12.88671875" bestFit="1" customWidth="1"/>
    <col min="13" max="13" width="12.21875" bestFit="1" customWidth="1"/>
    <col min="14" max="14" width="12.33203125" bestFit="1" customWidth="1"/>
    <col min="15" max="15" width="12.8867187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112</v>
      </c>
      <c r="C2" s="12" t="s">
        <v>136</v>
      </c>
      <c r="D2" s="2">
        <v>440</v>
      </c>
      <c r="E2" s="2">
        <v>660</v>
      </c>
      <c r="F2" s="2">
        <v>820</v>
      </c>
      <c r="G2" s="8">
        <v>26.3626</v>
      </c>
      <c r="H2" s="8">
        <v>-1.8983699999999999E-3</v>
      </c>
      <c r="I2" s="8">
        <v>-6.1482799999999993E-5</v>
      </c>
      <c r="J2" s="8">
        <v>1.5802599999999999E-7</v>
      </c>
      <c r="K2" s="8">
        <v>-1.72214E-10</v>
      </c>
      <c r="L2" s="8">
        <v>4.5033100000000002E-14</v>
      </c>
      <c r="M2" s="8">
        <v>9.8367100000000007E-18</v>
      </c>
      <c r="N2" s="8">
        <v>0.103169</v>
      </c>
      <c r="O2" s="8">
        <v>-8.0523799999999996E-6</v>
      </c>
      <c r="P2" s="8">
        <v>5.2853200000000004E-7</v>
      </c>
      <c r="Q2" s="8">
        <v>-1.1531799999999999E-9</v>
      </c>
      <c r="R2" s="8">
        <v>1.17254E-12</v>
      </c>
      <c r="S2" s="8">
        <v>-6.9096700000000001E-16</v>
      </c>
      <c r="T2" s="8">
        <v>1.9260800000000001E-19</v>
      </c>
    </row>
    <row r="3" spans="1:20">
      <c r="G3" s="18">
        <v>26.359719999999999</v>
      </c>
      <c r="H3" s="18">
        <v>-1.385491E-3</v>
      </c>
      <c r="I3" s="18">
        <v>-6.7144380000000006E-5</v>
      </c>
      <c r="J3" s="18">
        <v>1.800666E-7</v>
      </c>
      <c r="K3" s="18">
        <v>-2.1111009999999999E-10</v>
      </c>
      <c r="L3" s="18">
        <v>7.6884049999999999E-14</v>
      </c>
      <c r="M3" s="17"/>
      <c r="N3" s="85">
        <v>0.1031126</v>
      </c>
      <c r="O3" s="85">
        <v>1.9900699999999998E-6</v>
      </c>
      <c r="P3" s="85">
        <v>4.1767520000000002E-7</v>
      </c>
      <c r="Q3" s="85">
        <v>-7.2161329999999997E-10</v>
      </c>
      <c r="R3" s="85">
        <v>4.1093339999999999E-13</v>
      </c>
      <c r="S3" s="85">
        <v>-6.730851E-17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6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26.3626</v>
      </c>
      <c r="C8" s="36">
        <f>G3</f>
        <v>26.359719999999999</v>
      </c>
      <c r="D8" s="37">
        <f>C8-B8</f>
        <v>-2.8800000000011039E-3</v>
      </c>
      <c r="E8" s="63">
        <f>N2</f>
        <v>0.103169</v>
      </c>
      <c r="F8" s="36">
        <f>N3</f>
        <v>0.1031126</v>
      </c>
      <c r="G8" s="38">
        <f>F8-E8</f>
        <v>-5.6399999999998118E-5</v>
      </c>
      <c r="H8" s="53"/>
    </row>
    <row r="9" spans="1:20">
      <c r="A9" s="22">
        <f>A10/2</f>
        <v>110</v>
      </c>
      <c r="B9" s="64">
        <f t="shared" ref="B9:B24" si="0">$G$2+$H$2*A9+$I$2*A9^2+$J$2*A9^3+$K$2*A9^4+$L$2*A9^5+$M$2*A9^6</f>
        <v>25.595698863170618</v>
      </c>
      <c r="C9" s="19">
        <f t="shared" ref="C9:C24" si="1">$G$3+$H$3*A9+$I$3*A9^2+$J$3*A9^3+$K$3*A9^4+$L$3*A9^5</f>
        <v>25.604867232172655</v>
      </c>
      <c r="D9" s="27">
        <f t="shared" ref="D9:D24" si="2">C9-B9</f>
        <v>9.1683690020367692E-3</v>
      </c>
      <c r="E9" s="64">
        <f t="shared" ref="E9:E24" si="3">$N$2+$O$2*A9+$P$2*A9^2+$Q$2*A9^3+$R$2*A9^4+$S$2*A9^5+$T$2*A9^6</f>
        <v>0.1073044775255894</v>
      </c>
      <c r="F9" s="19">
        <f t="shared" ref="F9:F24" si="4">$N$3+$O$3*A9+$P$3*A9^2+$Q$3*A9^3+$R$3*A9^4+$S$3*A9^5+$T$3*A9^6</f>
        <v>0.1074839910665096</v>
      </c>
      <c r="G9" s="33">
        <f t="shared" ref="G9:G24" si="5">F9-E9</f>
        <v>1.7951354092020366E-4</v>
      </c>
      <c r="H9" s="54"/>
    </row>
    <row r="10" spans="1:20">
      <c r="A10" s="22">
        <f>A12/2</f>
        <v>220</v>
      </c>
      <c r="B10" s="28">
        <f t="shared" si="0"/>
        <v>24.272753987917397</v>
      </c>
      <c r="C10" s="19">
        <f t="shared" si="1"/>
        <v>24.26755827898096</v>
      </c>
      <c r="D10" s="27">
        <f t="shared" si="2"/>
        <v>-5.1957089364371711E-3</v>
      </c>
      <c r="E10" s="28">
        <f t="shared" si="3"/>
        <v>0.11711184877473522</v>
      </c>
      <c r="F10" s="19">
        <f t="shared" si="4"/>
        <v>0.11701010447800315</v>
      </c>
      <c r="G10" s="33">
        <f t="shared" si="5"/>
        <v>-1.0174429673207031E-4</v>
      </c>
      <c r="H10" s="54"/>
    </row>
    <row r="11" spans="1:20" ht="15" thickBot="1">
      <c r="A11" s="22">
        <f>A10+(A12-A10)/2</f>
        <v>330</v>
      </c>
      <c r="B11" s="28">
        <f t="shared" si="0"/>
        <v>22.866261953596172</v>
      </c>
      <c r="C11" s="19">
        <f t="shared" si="1"/>
        <v>22.858828134397164</v>
      </c>
      <c r="D11" s="27">
        <f t="shared" si="2"/>
        <v>-7.4338191990079849E-3</v>
      </c>
      <c r="E11" s="28">
        <f t="shared" si="3"/>
        <v>0.12807703838647005</v>
      </c>
      <c r="F11" s="19">
        <f t="shared" si="4"/>
        <v>0.12793146620540458</v>
      </c>
      <c r="G11" s="33">
        <f t="shared" si="5"/>
        <v>-1.4557218106547865E-4</v>
      </c>
      <c r="H11" s="54"/>
    </row>
    <row r="12" spans="1:20" s="16" customFormat="1">
      <c r="A12" s="23">
        <f>D2</f>
        <v>440</v>
      </c>
      <c r="B12" s="29">
        <f t="shared" si="0"/>
        <v>21.444834994331892</v>
      </c>
      <c r="C12" s="43">
        <f t="shared" si="1"/>
        <v>21.445078753886719</v>
      </c>
      <c r="D12" s="44">
        <f t="shared" si="2"/>
        <v>2.4375955482724976E-4</v>
      </c>
      <c r="E12" s="29">
        <f t="shared" si="3"/>
        <v>0.13766764496271569</v>
      </c>
      <c r="F12" s="43">
        <f t="shared" si="4"/>
        <v>0.13767239396963737</v>
      </c>
      <c r="G12" s="48">
        <f t="shared" si="5"/>
        <v>4.7490069216837849E-6</v>
      </c>
      <c r="H12" s="50">
        <f>ROUND(A12*C12*100/(F12*136000),1)</f>
        <v>50.4</v>
      </c>
    </row>
    <row r="13" spans="1:20">
      <c r="A13" s="22">
        <f>A12+(A14-A12)/2</f>
        <v>495</v>
      </c>
      <c r="B13" s="28">
        <f t="shared" si="0"/>
        <v>20.668405035627462</v>
      </c>
      <c r="C13" s="19">
        <f t="shared" si="1"/>
        <v>20.672059456069125</v>
      </c>
      <c r="D13" s="27">
        <f t="shared" si="2"/>
        <v>3.6544204416628645E-3</v>
      </c>
      <c r="E13" s="28">
        <f t="shared" si="3"/>
        <v>0.14151545177342068</v>
      </c>
      <c r="F13" s="19">
        <f t="shared" si="4"/>
        <v>0.14158697528128356</v>
      </c>
      <c r="G13" s="49">
        <f t="shared" si="5"/>
        <v>7.1523507862880642E-5</v>
      </c>
      <c r="H13" s="22">
        <f t="shared" ref="H13:H20" si="6">ROUND(A13*C13*100/(F13*136000),1)</f>
        <v>53.1</v>
      </c>
    </row>
    <row r="14" spans="1:20">
      <c r="A14" s="22">
        <f>A12+(A16-A12)/2</f>
        <v>550</v>
      </c>
      <c r="B14" s="28">
        <f t="shared" si="0"/>
        <v>19.791599905723597</v>
      </c>
      <c r="C14" s="19">
        <f t="shared" si="1"/>
        <v>19.796666092046873</v>
      </c>
      <c r="D14" s="27">
        <f t="shared" si="2"/>
        <v>5.0661863232761561E-3</v>
      </c>
      <c r="E14" s="28">
        <f t="shared" si="3"/>
        <v>0.14461176023043754</v>
      </c>
      <c r="F14" s="19">
        <f t="shared" si="4"/>
        <v>0.14471091600749691</v>
      </c>
      <c r="G14" s="49">
        <f t="shared" si="5"/>
        <v>9.9155777059378725E-5</v>
      </c>
      <c r="H14" s="22">
        <f t="shared" si="6"/>
        <v>55.3</v>
      </c>
    </row>
    <row r="15" spans="1:20">
      <c r="A15" s="22">
        <f>A14+(A16-A14)/2</f>
        <v>605</v>
      </c>
      <c r="B15" s="28">
        <f t="shared" si="0"/>
        <v>18.764186660376151</v>
      </c>
      <c r="C15" s="19">
        <f t="shared" si="1"/>
        <v>18.76831352937154</v>
      </c>
      <c r="D15" s="27">
        <f t="shared" si="2"/>
        <v>4.1268689953888327E-3</v>
      </c>
      <c r="E15" s="28">
        <f t="shared" si="3"/>
        <v>0.146916521356207</v>
      </c>
      <c r="F15" s="19">
        <f t="shared" si="4"/>
        <v>0.14699727049350758</v>
      </c>
      <c r="G15" s="49">
        <f t="shared" si="5"/>
        <v>8.0749137300578644E-5</v>
      </c>
      <c r="H15" s="22">
        <f t="shared" si="6"/>
        <v>56.8</v>
      </c>
    </row>
    <row r="16" spans="1:20" s="16" customFormat="1">
      <c r="A16" s="23">
        <f>E2</f>
        <v>660</v>
      </c>
      <c r="B16" s="29">
        <f t="shared" si="0"/>
        <v>17.535143910448454</v>
      </c>
      <c r="C16" s="43">
        <f t="shared" si="1"/>
        <v>17.536487140245285</v>
      </c>
      <c r="D16" s="44">
        <f t="shared" si="2"/>
        <v>1.3432297968307694E-3</v>
      </c>
      <c r="E16" s="29">
        <f t="shared" si="3"/>
        <v>0.14842246431498252</v>
      </c>
      <c r="F16" s="43">
        <f t="shared" si="4"/>
        <v>0.14844868983752185</v>
      </c>
      <c r="G16" s="48">
        <f t="shared" si="5"/>
        <v>2.6225522539335966E-5</v>
      </c>
      <c r="H16" s="51">
        <f t="shared" si="6"/>
        <v>57.3</v>
      </c>
    </row>
    <row r="17" spans="1:20">
      <c r="A17" s="22">
        <f>A16+(A18-A16)/2</f>
        <v>700</v>
      </c>
      <c r="B17" s="28">
        <f t="shared" si="0"/>
        <v>16.48749781179</v>
      </c>
      <c r="C17" s="19">
        <f t="shared" si="1"/>
        <v>16.486341173499998</v>
      </c>
      <c r="D17" s="27">
        <f t="shared" si="2"/>
        <v>-1.156638290002121E-3</v>
      </c>
      <c r="E17" s="28">
        <f t="shared" si="3"/>
        <v>0.14902844290200001</v>
      </c>
      <c r="F17" s="19">
        <f t="shared" si="4"/>
        <v>0.14900570316430001</v>
      </c>
      <c r="G17" s="49">
        <f t="shared" si="5"/>
        <v>-2.2739737700006035E-5</v>
      </c>
      <c r="H17" s="22">
        <f t="shared" si="6"/>
        <v>56.9</v>
      </c>
    </row>
    <row r="18" spans="1:20">
      <c r="A18" s="22">
        <f>A16+(A20-A16)/2</f>
        <v>740</v>
      </c>
      <c r="B18" s="28">
        <f t="shared" si="0"/>
        <v>15.292797095264596</v>
      </c>
      <c r="C18" s="19">
        <f t="shared" si="1"/>
        <v>15.289433133218719</v>
      </c>
      <c r="D18" s="27">
        <f t="shared" si="2"/>
        <v>-3.3639620458778552E-3</v>
      </c>
      <c r="E18" s="28">
        <f t="shared" si="3"/>
        <v>0.14924419657367824</v>
      </c>
      <c r="F18" s="19">
        <f t="shared" si="4"/>
        <v>0.14917821678702697</v>
      </c>
      <c r="G18" s="49">
        <f t="shared" si="5"/>
        <v>-6.5979786651265693E-5</v>
      </c>
      <c r="H18" s="22">
        <f t="shared" si="6"/>
        <v>55.8</v>
      </c>
    </row>
    <row r="19" spans="1:20">
      <c r="A19" s="22">
        <f>A18+(A20-A18)/2</f>
        <v>780</v>
      </c>
      <c r="B19" s="28">
        <f t="shared" si="0"/>
        <v>13.939246059559117</v>
      </c>
      <c r="C19" s="19">
        <f t="shared" si="1"/>
        <v>13.93460550134704</v>
      </c>
      <c r="D19" s="27">
        <f t="shared" si="2"/>
        <v>-4.6405582120776501E-3</v>
      </c>
      <c r="E19" s="28">
        <f t="shared" si="3"/>
        <v>0.1491004982014105</v>
      </c>
      <c r="F19" s="19">
        <f t="shared" si="4"/>
        <v>0.14900949918907685</v>
      </c>
      <c r="G19" s="49">
        <f t="shared" si="5"/>
        <v>-9.0999012333642382E-5</v>
      </c>
      <c r="H19" s="22">
        <f t="shared" si="6"/>
        <v>53.6</v>
      </c>
    </row>
    <row r="20" spans="1:20" s="16" customFormat="1" ht="15" thickBot="1">
      <c r="A20" s="23">
        <f>F2</f>
        <v>820</v>
      </c>
      <c r="B20" s="29">
        <f t="shared" si="0"/>
        <v>12.419674569033091</v>
      </c>
      <c r="C20" s="43">
        <f t="shared" si="1"/>
        <v>12.41520805260496</v>
      </c>
      <c r="D20" s="44">
        <f t="shared" si="2"/>
        <v>-4.4665164281312286E-3</v>
      </c>
      <c r="E20" s="29">
        <f t="shared" si="3"/>
        <v>0.14864038316365941</v>
      </c>
      <c r="F20" s="43">
        <f t="shared" si="4"/>
        <v>0.1485527654929584</v>
      </c>
      <c r="G20" s="48">
        <f t="shared" si="5"/>
        <v>-8.7617670701006789E-5</v>
      </c>
      <c r="H20" s="52">
        <f t="shared" si="6"/>
        <v>50.4</v>
      </c>
    </row>
    <row r="21" spans="1:20">
      <c r="A21" s="22">
        <f>A20+(A22-A20)/2</f>
        <v>880</v>
      </c>
      <c r="B21" s="28">
        <f t="shared" si="0"/>
        <v>9.8277241319151045</v>
      </c>
      <c r="C21" s="19">
        <f t="shared" si="1"/>
        <v>9.8266457419110367</v>
      </c>
      <c r="D21" s="27">
        <f t="shared" si="2"/>
        <v>-1.0783900040678418E-3</v>
      </c>
      <c r="E21" s="28">
        <f t="shared" si="3"/>
        <v>0.1474876058461472</v>
      </c>
      <c r="F21" s="19">
        <f t="shared" si="4"/>
        <v>0.1474662819521721</v>
      </c>
      <c r="G21" s="33">
        <f t="shared" si="5"/>
        <v>-2.1323893975105923E-5</v>
      </c>
      <c r="H21" s="54"/>
    </row>
    <row r="22" spans="1:20">
      <c r="A22" s="22">
        <f>A20+(A24-A20)/2</f>
        <v>940</v>
      </c>
      <c r="B22" s="28">
        <f t="shared" si="0"/>
        <v>6.8859181117128196</v>
      </c>
      <c r="C22" s="19">
        <f t="shared" si="1"/>
        <v>6.8905437193067272</v>
      </c>
      <c r="D22" s="27">
        <f t="shared" si="2"/>
        <v>4.6256075939075103E-3</v>
      </c>
      <c r="E22" s="28">
        <f t="shared" si="3"/>
        <v>0.14602814458237329</v>
      </c>
      <c r="F22" s="19">
        <f t="shared" si="4"/>
        <v>0.14611844980131342</v>
      </c>
      <c r="G22" s="33">
        <f t="shared" si="5"/>
        <v>9.0305218940128773E-5</v>
      </c>
      <c r="H22" s="54"/>
    </row>
    <row r="23" spans="1:20">
      <c r="A23" s="22">
        <f>A22+(A24-A22)/2</f>
        <v>1000</v>
      </c>
      <c r="B23" s="28">
        <f t="shared" si="0"/>
        <v>3.6632400000000054</v>
      </c>
      <c r="C23" s="19">
        <f t="shared" si="1"/>
        <v>3.6703990000000033</v>
      </c>
      <c r="D23" s="27">
        <f t="shared" si="2"/>
        <v>7.158999999997917E-3</v>
      </c>
      <c r="E23" s="28">
        <f t="shared" si="3"/>
        <v>0.14464962000000003</v>
      </c>
      <c r="F23" s="19">
        <f t="shared" si="4"/>
        <v>0.14478945999999998</v>
      </c>
      <c r="G23" s="33">
        <f t="shared" si="5"/>
        <v>1.3983999999994667E-4</v>
      </c>
      <c r="H23" s="54"/>
    </row>
    <row r="24" spans="1:20" ht="15" thickBot="1">
      <c r="A24" s="24">
        <v>1060</v>
      </c>
      <c r="B24" s="30">
        <f t="shared" si="0"/>
        <v>0.28154834189829181</v>
      </c>
      <c r="C24" s="31">
        <f t="shared" si="1"/>
        <v>0.27644078378128256</v>
      </c>
      <c r="D24" s="32">
        <f t="shared" si="2"/>
        <v>-5.1075581170092477E-3</v>
      </c>
      <c r="E24" s="30">
        <f t="shared" si="3"/>
        <v>0.14388935269426456</v>
      </c>
      <c r="F24" s="31">
        <f t="shared" si="4"/>
        <v>0.14378892272951865</v>
      </c>
      <c r="G24" s="34">
        <f t="shared" si="5"/>
        <v>-1.0042996474590726E-4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SD500</v>
      </c>
      <c r="C27" s="11" t="str">
        <f>C2</f>
        <v>338-660</v>
      </c>
      <c r="D27" s="11">
        <f>A12</f>
        <v>440</v>
      </c>
      <c r="E27" s="11">
        <f>A16</f>
        <v>660</v>
      </c>
      <c r="F27" s="11">
        <f>A20</f>
        <v>820</v>
      </c>
      <c r="G27" s="69">
        <f t="shared" ref="G27:L27" si="7">G3</f>
        <v>26.359719999999999</v>
      </c>
      <c r="H27" s="69">
        <f t="shared" si="7"/>
        <v>-1.385491E-3</v>
      </c>
      <c r="I27" s="69">
        <f t="shared" si="7"/>
        <v>-6.7144380000000006E-5</v>
      </c>
      <c r="J27" s="69">
        <f t="shared" si="7"/>
        <v>1.800666E-7</v>
      </c>
      <c r="K27" s="69">
        <f t="shared" si="7"/>
        <v>-2.1111009999999999E-10</v>
      </c>
      <c r="L27" s="69">
        <f t="shared" si="7"/>
        <v>7.6884049999999999E-14</v>
      </c>
      <c r="M27" s="69">
        <f t="shared" ref="M27:R27" si="8">N3</f>
        <v>0.1031126</v>
      </c>
      <c r="N27" s="69">
        <f t="shared" si="8"/>
        <v>1.9900699999999998E-6</v>
      </c>
      <c r="O27" s="69">
        <f t="shared" si="8"/>
        <v>4.1767520000000002E-7</v>
      </c>
      <c r="P27" s="69">
        <f t="shared" si="8"/>
        <v>-7.2161329999999997E-10</v>
      </c>
      <c r="Q27" s="69">
        <f t="shared" si="8"/>
        <v>4.1093339999999999E-13</v>
      </c>
      <c r="R27" s="69">
        <f t="shared" si="8"/>
        <v>-6.730851E-17</v>
      </c>
    </row>
    <row r="31" spans="1:20">
      <c r="F31">
        <f>A12</f>
        <v>440</v>
      </c>
      <c r="G31">
        <v>0</v>
      </c>
      <c r="H31">
        <f t="shared" ref="H31:H36" si="9">F31</f>
        <v>440</v>
      </c>
      <c r="I31">
        <v>0</v>
      </c>
    </row>
    <row r="32" spans="1:20">
      <c r="F32">
        <f>F31</f>
        <v>440</v>
      </c>
      <c r="G32">
        <f>ROUND(B8,0)</f>
        <v>26</v>
      </c>
      <c r="H32">
        <f t="shared" si="9"/>
        <v>440</v>
      </c>
      <c r="I32">
        <f>ROUND(MAX(F8:F24),2)</f>
        <v>0.15</v>
      </c>
    </row>
    <row r="33" spans="6:9">
      <c r="F33">
        <f>A16</f>
        <v>660</v>
      </c>
      <c r="G33">
        <v>0</v>
      </c>
      <c r="H33">
        <f t="shared" si="9"/>
        <v>660</v>
      </c>
      <c r="I33">
        <v>0</v>
      </c>
    </row>
    <row r="34" spans="6:9">
      <c r="F34">
        <f>F33</f>
        <v>660</v>
      </c>
      <c r="G34">
        <f>G32</f>
        <v>26</v>
      </c>
      <c r="H34">
        <f t="shared" si="9"/>
        <v>660</v>
      </c>
      <c r="I34">
        <f>I32</f>
        <v>0.15</v>
      </c>
    </row>
    <row r="35" spans="6:9">
      <c r="F35">
        <f>A20</f>
        <v>820</v>
      </c>
      <c r="G35">
        <v>0</v>
      </c>
      <c r="H35">
        <f t="shared" si="9"/>
        <v>820</v>
      </c>
      <c r="I35">
        <v>0</v>
      </c>
    </row>
    <row r="36" spans="6:9">
      <c r="F36">
        <f>F35</f>
        <v>820</v>
      </c>
      <c r="G36">
        <f>G34</f>
        <v>26</v>
      </c>
      <c r="H36">
        <f t="shared" si="9"/>
        <v>820</v>
      </c>
      <c r="I36">
        <f>I34</f>
        <v>0.15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125</v>
      </c>
      <c r="C2" s="12" t="s">
        <v>149</v>
      </c>
      <c r="D2" s="2">
        <v>11019.2</v>
      </c>
      <c r="E2" s="2">
        <v>17231.16</v>
      </c>
      <c r="F2" s="2">
        <v>21662.15</v>
      </c>
      <c r="G2" s="8">
        <v>100.384</v>
      </c>
      <c r="H2" s="8">
        <v>-6.1420700000000003E-3</v>
      </c>
      <c r="I2" s="8">
        <v>1.15734E-6</v>
      </c>
      <c r="J2" s="8">
        <v>-1.1183799999999999E-10</v>
      </c>
      <c r="K2" s="8">
        <v>4.7222199999999996E-15</v>
      </c>
      <c r="L2" s="8">
        <v>-7.7089500000000006E-20</v>
      </c>
      <c r="M2" s="8"/>
      <c r="N2" s="8">
        <v>7.5295899999999998</v>
      </c>
      <c r="O2" s="8">
        <v>-1.4102599999999999E-4</v>
      </c>
      <c r="P2" s="8">
        <v>7.9072900000000004E-8</v>
      </c>
      <c r="Q2" s="8">
        <v>-6.4840800000000004E-12</v>
      </c>
      <c r="R2" s="8">
        <v>2.4214500000000001E-16</v>
      </c>
      <c r="S2" s="8">
        <v>-3.7791799999999997E-21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100.384</v>
      </c>
      <c r="C8" s="36"/>
      <c r="D8" s="65"/>
      <c r="E8" s="63">
        <f>N2</f>
        <v>7.5295899999999998</v>
      </c>
      <c r="F8" s="36"/>
      <c r="G8" s="38"/>
      <c r="H8" s="53"/>
    </row>
    <row r="9" spans="1:20">
      <c r="A9" s="22">
        <f>A10/2</f>
        <v>2750</v>
      </c>
      <c r="B9" s="64">
        <f>$G$2+$H$2*A9+$I$2*A9^2+$J$2*A9^3+$K$2*A9^4+$L$2*A9^5+$M$2*A9^6</f>
        <v>90.177756389663571</v>
      </c>
      <c r="C9" s="19"/>
      <c r="D9" s="66"/>
      <c r="E9" s="64">
        <f t="shared" ref="E9:E24" si="0">$N$2+$O$2*A9+$P$2*A9^2+$Q$2*A9^3+$R$2*A9^4+$S$2*A9^5+$T$2*A9^6</f>
        <v>7.6181629423650579</v>
      </c>
      <c r="F9" s="19"/>
      <c r="G9" s="33"/>
      <c r="H9" s="54"/>
    </row>
    <row r="10" spans="1:20">
      <c r="A10" s="22">
        <f>A12/2</f>
        <v>5500</v>
      </c>
      <c r="B10" s="28">
        <f t="shared" ref="B10:B24" si="1">$G$2+$H$2*A10+$I$2*A10^2+$J$2*A10^3+$K$2*A10^4+$L$2*A10^5+$M$2*A10^6</f>
        <v>86.938249780484384</v>
      </c>
      <c r="C10" s="19"/>
      <c r="D10" s="27"/>
      <c r="E10" s="28">
        <f t="shared" si="0"/>
        <v>8.2696712016193743</v>
      </c>
      <c r="F10" s="19"/>
      <c r="G10" s="33"/>
      <c r="H10" s="54"/>
    </row>
    <row r="11" spans="1:20" ht="15" thickBot="1">
      <c r="A11" s="22">
        <f>A10+(A12-A10)/2</f>
        <v>8250</v>
      </c>
      <c r="B11" s="28">
        <f t="shared" si="1"/>
        <v>84.614075745904785</v>
      </c>
      <c r="C11" s="19"/>
      <c r="D11" s="27"/>
      <c r="E11" s="28">
        <f t="shared" si="0"/>
        <v>9.0844168854514251</v>
      </c>
      <c r="F11" s="19"/>
      <c r="G11" s="33"/>
      <c r="H11" s="54"/>
    </row>
    <row r="12" spans="1:20" s="16" customFormat="1">
      <c r="A12" s="23">
        <v>11000</v>
      </c>
      <c r="B12" s="29">
        <f t="shared" si="1"/>
        <v>80.725673955500028</v>
      </c>
      <c r="C12" s="43"/>
      <c r="D12" s="44"/>
      <c r="E12" s="29">
        <f t="shared" si="0"/>
        <v>9.8524186468200003</v>
      </c>
      <c r="F12" s="43"/>
      <c r="G12" s="45"/>
      <c r="H12" s="50">
        <f>ROUND(A12*B12*100/(E12*136000),1)</f>
        <v>66.3</v>
      </c>
    </row>
    <row r="13" spans="1:20">
      <c r="A13" s="22">
        <f>A12+(A14-A12)/2</f>
        <v>12500</v>
      </c>
      <c r="B13" s="28">
        <f t="shared" si="1"/>
        <v>77.771632080078106</v>
      </c>
      <c r="C13" s="19"/>
      <c r="D13" s="27"/>
      <c r="E13" s="28">
        <f t="shared" si="0"/>
        <v>10.216115830078126</v>
      </c>
      <c r="F13" s="19"/>
      <c r="G13" s="33"/>
      <c r="H13" s="22">
        <f t="shared" ref="H13:H20" si="2">ROUND(A13*B13*100/(E13*136000),1)</f>
        <v>70</v>
      </c>
    </row>
    <row r="14" spans="1:20">
      <c r="A14" s="22">
        <f>A12+(A16-A12)/2</f>
        <v>14000</v>
      </c>
      <c r="B14" s="28">
        <f t="shared" si="1"/>
        <v>74.298408271999989</v>
      </c>
      <c r="C14" s="19"/>
      <c r="D14" s="27"/>
      <c r="E14" s="28">
        <f t="shared" si="0"/>
        <v>10.530907495679999</v>
      </c>
      <c r="F14" s="19"/>
      <c r="G14" s="33"/>
      <c r="H14" s="22">
        <f t="shared" si="2"/>
        <v>72.599999999999994</v>
      </c>
    </row>
    <row r="15" spans="1:20">
      <c r="A15" s="22">
        <f>A14+(A16-A14)/2</f>
        <v>15500</v>
      </c>
      <c r="B15" s="28">
        <f t="shared" si="1"/>
        <v>70.359984538296843</v>
      </c>
      <c r="C15" s="19"/>
      <c r="D15" s="27"/>
      <c r="E15" s="28">
        <f t="shared" si="0"/>
        <v>10.790587509181874</v>
      </c>
      <c r="F15" s="19"/>
      <c r="G15" s="33"/>
      <c r="H15" s="22">
        <f t="shared" si="2"/>
        <v>74.3</v>
      </c>
    </row>
    <row r="16" spans="1:20" s="16" customFormat="1">
      <c r="A16" s="23">
        <v>17000</v>
      </c>
      <c r="B16" s="29">
        <f t="shared" si="1"/>
        <v>65.928446418499931</v>
      </c>
      <c r="C16" s="43"/>
      <c r="D16" s="44"/>
      <c r="E16" s="29">
        <f t="shared" si="0"/>
        <v>10.986228427739999</v>
      </c>
      <c r="F16" s="43"/>
      <c r="G16" s="45"/>
      <c r="H16" s="51">
        <f t="shared" si="2"/>
        <v>75</v>
      </c>
    </row>
    <row r="17" spans="1:20">
      <c r="A17" s="22">
        <f>A16+(A18-A16)/2</f>
        <v>18125</v>
      </c>
      <c r="B17" s="28">
        <f t="shared" si="1"/>
        <v>62.180571062898565</v>
      </c>
      <c r="C17" s="19"/>
      <c r="D17" s="27"/>
      <c r="E17" s="28">
        <f t="shared" si="0"/>
        <v>11.082183262384415</v>
      </c>
      <c r="F17" s="19"/>
      <c r="G17" s="33"/>
      <c r="H17" s="22">
        <f t="shared" si="2"/>
        <v>74.8</v>
      </c>
    </row>
    <row r="18" spans="1:20">
      <c r="A18" s="22">
        <f>A16+(A20-A16)/2</f>
        <v>19250</v>
      </c>
      <c r="B18" s="28">
        <f t="shared" si="1"/>
        <v>57.903781786160579</v>
      </c>
      <c r="C18" s="19"/>
      <c r="D18" s="27"/>
      <c r="E18" s="28">
        <f t="shared" si="0"/>
        <v>11.12406833739135</v>
      </c>
      <c r="F18" s="19"/>
      <c r="G18" s="33"/>
      <c r="H18" s="22">
        <f t="shared" si="2"/>
        <v>73.7</v>
      </c>
    </row>
    <row r="19" spans="1:20">
      <c r="A19" s="22">
        <f>A18+(A20-A18)/2</f>
        <v>20375</v>
      </c>
      <c r="B19" s="28">
        <f t="shared" si="1"/>
        <v>52.856227394256905</v>
      </c>
      <c r="C19" s="19"/>
      <c r="D19" s="27"/>
      <c r="E19" s="28">
        <f t="shared" si="0"/>
        <v>11.098270845604102</v>
      </c>
      <c r="F19" s="19"/>
      <c r="G19" s="33"/>
      <c r="H19" s="22">
        <f t="shared" si="2"/>
        <v>71.400000000000006</v>
      </c>
    </row>
    <row r="20" spans="1:20" s="16" customFormat="1" ht="15" thickBot="1">
      <c r="A20" s="23">
        <v>21500</v>
      </c>
      <c r="B20" s="29">
        <f t="shared" si="1"/>
        <v>46.692350180984363</v>
      </c>
      <c r="C20" s="43"/>
      <c r="D20" s="44"/>
      <c r="E20" s="29">
        <f t="shared" si="0"/>
        <v>10.986503226039375</v>
      </c>
      <c r="F20" s="43"/>
      <c r="G20" s="45"/>
      <c r="H20" s="52">
        <f t="shared" si="2"/>
        <v>67.2</v>
      </c>
    </row>
    <row r="21" spans="1:20">
      <c r="A21" s="22">
        <f>A20+(A22-A20)/2</f>
        <v>22500</v>
      </c>
      <c r="B21" s="28">
        <f t="shared" si="1"/>
        <v>39.902515087890492</v>
      </c>
      <c r="C21" s="19"/>
      <c r="D21" s="27"/>
      <c r="E21" s="28">
        <f t="shared" si="0"/>
        <v>10.795895681640626</v>
      </c>
      <c r="F21" s="19"/>
      <c r="G21" s="33"/>
      <c r="H21" s="54"/>
    </row>
    <row r="22" spans="1:20">
      <c r="A22" s="22">
        <f>A20+(A24-A20)/2</f>
        <v>23500</v>
      </c>
      <c r="B22" s="28">
        <f t="shared" si="1"/>
        <v>31.44686407854681</v>
      </c>
      <c r="C22" s="19"/>
      <c r="D22" s="27"/>
      <c r="E22" s="28">
        <f t="shared" si="0"/>
        <v>10.497803542991893</v>
      </c>
      <c r="F22" s="19"/>
      <c r="G22" s="33"/>
      <c r="H22" s="54"/>
    </row>
    <row r="23" spans="1:20">
      <c r="A23" s="22">
        <f>A22+(A24-A22)/2</f>
        <v>24500</v>
      </c>
      <c r="B23" s="28">
        <f t="shared" si="1"/>
        <v>20.813057520452958</v>
      </c>
      <c r="C23" s="19"/>
      <c r="D23" s="27"/>
      <c r="E23" s="28">
        <f t="shared" si="0"/>
        <v>10.066978509193142</v>
      </c>
      <c r="F23" s="19"/>
      <c r="G23" s="33"/>
      <c r="H23" s="54"/>
    </row>
    <row r="24" spans="1:20" ht="15" thickBot="1">
      <c r="A24" s="24">
        <v>25500</v>
      </c>
      <c r="B24" s="30">
        <f t="shared" si="1"/>
        <v>7.3846966711093955</v>
      </c>
      <c r="C24" s="31"/>
      <c r="D24" s="32"/>
      <c r="E24" s="30">
        <f t="shared" si="0"/>
        <v>9.4733264717443788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SH16000</v>
      </c>
      <c r="C27" s="11" t="str">
        <f>C2</f>
        <v>675-17000</v>
      </c>
      <c r="D27" s="11">
        <f>A12</f>
        <v>11000</v>
      </c>
      <c r="E27" s="11">
        <f>A16</f>
        <v>17000</v>
      </c>
      <c r="F27" s="11">
        <f>A20</f>
        <v>21500</v>
      </c>
      <c r="G27" s="69">
        <f t="shared" ref="G27:L27" si="3">G2</f>
        <v>100.384</v>
      </c>
      <c r="H27" s="69">
        <f t="shared" si="3"/>
        <v>-6.1420700000000003E-3</v>
      </c>
      <c r="I27" s="69">
        <f t="shared" si="3"/>
        <v>1.15734E-6</v>
      </c>
      <c r="J27" s="69">
        <f t="shared" si="3"/>
        <v>-1.1183799999999999E-10</v>
      </c>
      <c r="K27" s="69">
        <f t="shared" si="3"/>
        <v>4.7222199999999996E-15</v>
      </c>
      <c r="L27" s="69">
        <f t="shared" si="3"/>
        <v>-7.7089500000000006E-20</v>
      </c>
      <c r="M27" s="69">
        <f t="shared" ref="M27:R27" si="4">N2</f>
        <v>7.5295899999999998</v>
      </c>
      <c r="N27" s="69">
        <f t="shared" si="4"/>
        <v>-1.4102599999999999E-4</v>
      </c>
      <c r="O27" s="69">
        <f t="shared" si="4"/>
        <v>7.9072900000000004E-8</v>
      </c>
      <c r="P27" s="69">
        <f t="shared" si="4"/>
        <v>-6.4840800000000004E-12</v>
      </c>
      <c r="Q27" s="69">
        <f t="shared" si="4"/>
        <v>2.4214500000000001E-16</v>
      </c>
      <c r="R27" s="69">
        <f t="shared" si="4"/>
        <v>-3.7791799999999997E-21</v>
      </c>
    </row>
    <row r="31" spans="1:20">
      <c r="F31">
        <f>A12</f>
        <v>11000</v>
      </c>
      <c r="G31">
        <v>0</v>
      </c>
      <c r="H31">
        <f t="shared" ref="H31:H36" si="5">F31</f>
        <v>11000</v>
      </c>
      <c r="I31">
        <v>0</v>
      </c>
    </row>
    <row r="32" spans="1:20">
      <c r="F32">
        <f>F31</f>
        <v>11000</v>
      </c>
      <c r="G32">
        <f>ROUND(B8,0)</f>
        <v>100</v>
      </c>
      <c r="H32">
        <f t="shared" si="5"/>
        <v>11000</v>
      </c>
      <c r="I32">
        <f>ROUND(MAX(E8:E24),2)</f>
        <v>11.12</v>
      </c>
    </row>
    <row r="33" spans="6:9">
      <c r="F33">
        <f>A16</f>
        <v>17000</v>
      </c>
      <c r="G33">
        <v>0</v>
      </c>
      <c r="H33">
        <f t="shared" si="5"/>
        <v>17000</v>
      </c>
      <c r="I33">
        <v>0</v>
      </c>
    </row>
    <row r="34" spans="6:9">
      <c r="F34">
        <f>F33</f>
        <v>17000</v>
      </c>
      <c r="G34">
        <f>G32</f>
        <v>100</v>
      </c>
      <c r="H34">
        <f t="shared" si="5"/>
        <v>17000</v>
      </c>
      <c r="I34">
        <f>I32</f>
        <v>11.12</v>
      </c>
    </row>
    <row r="35" spans="6:9">
      <c r="F35">
        <f>A20</f>
        <v>21500</v>
      </c>
      <c r="G35">
        <v>0</v>
      </c>
      <c r="H35">
        <f t="shared" si="5"/>
        <v>21500</v>
      </c>
      <c r="I35">
        <v>0</v>
      </c>
    </row>
    <row r="36" spans="6:9">
      <c r="F36">
        <f>F35</f>
        <v>21500</v>
      </c>
      <c r="G36">
        <f>G34</f>
        <v>100</v>
      </c>
      <c r="H36">
        <f t="shared" si="5"/>
        <v>21500</v>
      </c>
      <c r="I36">
        <f>I34</f>
        <v>11.12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36"/>
  <sheetViews>
    <sheetView workbookViewId="0">
      <selection activeCell="I29" sqref="I29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126</v>
      </c>
      <c r="C2" s="12" t="s">
        <v>133</v>
      </c>
      <c r="D2" s="2">
        <v>12870.97</v>
      </c>
      <c r="E2" s="2">
        <v>19018.09</v>
      </c>
      <c r="F2" s="2">
        <v>23911.15</v>
      </c>
      <c r="G2" s="8">
        <v>108.066</v>
      </c>
      <c r="H2" s="8">
        <v>2.0946900000000002E-3</v>
      </c>
      <c r="I2" s="8">
        <v>-6.1480499999999995E-7</v>
      </c>
      <c r="J2" s="8">
        <v>3.4211599999999997E-11</v>
      </c>
      <c r="K2" s="8">
        <v>-6.7004799999999998E-16</v>
      </c>
      <c r="L2" s="8"/>
      <c r="M2" s="8"/>
      <c r="N2" s="8">
        <v>10.3812</v>
      </c>
      <c r="O2" s="8">
        <v>3.0675500000000003E-4</v>
      </c>
      <c r="P2" s="8">
        <v>-4.42628E-8</v>
      </c>
      <c r="Q2" s="8">
        <v>3.3241599999999998E-12</v>
      </c>
      <c r="R2" s="8">
        <v>-7.3541699999999997E-17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108.066</v>
      </c>
      <c r="C8" s="36"/>
      <c r="D8" s="65"/>
      <c r="E8" s="63">
        <f>N2</f>
        <v>10.3812</v>
      </c>
      <c r="F8" s="36"/>
      <c r="G8" s="38"/>
      <c r="H8" s="53"/>
    </row>
    <row r="9" spans="1:20">
      <c r="A9" s="22">
        <f>A10/2</f>
        <v>3200</v>
      </c>
      <c r="B9" s="64">
        <f>$G$2+$H$2*A9+$I$2*A9^2+$J$2*A9^3+$K$2*A9^4+$L$2*A9^5+$M$2*A9^6</f>
        <v>109.5241908836352</v>
      </c>
      <c r="C9" s="19"/>
      <c r="D9" s="66"/>
      <c r="E9" s="64">
        <f t="shared" ref="E9:E24" si="0">$N$2+$O$2*A9+$P$2*A9^2+$Q$2*A9^3+$R$2*A9^4+$S$2*A9^5+$T$2*A9^6</f>
        <v>11.010779596718079</v>
      </c>
      <c r="F9" s="19"/>
      <c r="G9" s="33"/>
      <c r="H9" s="54"/>
    </row>
    <row r="10" spans="1:20">
      <c r="A10" s="22">
        <f>A12/2</f>
        <v>6400</v>
      </c>
      <c r="B10" s="28">
        <f t="shared" ref="B10:B24" si="1">$G$2+$H$2*A10+$I$2*A10^2+$J$2*A10^3+$K$2*A10^4+$L$2*A10^5+$M$2*A10^6</f>
        <v>104.13381486776321</v>
      </c>
      <c r="C10" s="19"/>
      <c r="D10" s="27"/>
      <c r="E10" s="28">
        <f t="shared" si="0"/>
        <v>11.27945381244928</v>
      </c>
      <c r="F10" s="19"/>
      <c r="G10" s="33"/>
      <c r="H10" s="54"/>
    </row>
    <row r="11" spans="1:20" ht="15" thickBot="1">
      <c r="A11" s="22">
        <f>A10+(A12-A10)/2</f>
        <v>9600</v>
      </c>
      <c r="B11" s="28">
        <f t="shared" si="1"/>
        <v>96.091799699251197</v>
      </c>
      <c r="C11" s="19"/>
      <c r="D11" s="27"/>
      <c r="E11" s="28">
        <f t="shared" si="0"/>
        <v>11.563168474644479</v>
      </c>
      <c r="F11" s="19"/>
      <c r="G11" s="33"/>
      <c r="H11" s="54"/>
    </row>
    <row r="12" spans="1:20" s="16" customFormat="1">
      <c r="A12" s="23">
        <v>12800</v>
      </c>
      <c r="B12" s="29">
        <f t="shared" si="1"/>
        <v>87.908842121011219</v>
      </c>
      <c r="C12" s="43"/>
      <c r="D12" s="44"/>
      <c r="E12" s="29">
        <f t="shared" si="0"/>
        <v>12.052795662868478</v>
      </c>
      <c r="F12" s="43"/>
      <c r="G12" s="45"/>
      <c r="H12" s="50">
        <f>ROUND(A12*B12*100/(E12*136000),1)</f>
        <v>68.599999999999994</v>
      </c>
    </row>
    <row r="13" spans="1:20">
      <c r="A13" s="22">
        <f>A12+(A14-A12)/2</f>
        <v>14350</v>
      </c>
      <c r="B13" s="28">
        <f t="shared" si="1"/>
        <v>84.204715752014195</v>
      </c>
      <c r="C13" s="19"/>
      <c r="D13" s="27"/>
      <c r="E13" s="28">
        <f t="shared" si="0"/>
        <v>12.372812475131163</v>
      </c>
      <c r="F13" s="19"/>
      <c r="G13" s="33"/>
      <c r="H13" s="22">
        <f t="shared" ref="H13:H20" si="2">ROUND(A13*B13*100/(E13*136000),1)</f>
        <v>71.8</v>
      </c>
    </row>
    <row r="14" spans="1:20">
      <c r="A14" s="22">
        <f>A12+(A16-A12)/2</f>
        <v>15900</v>
      </c>
      <c r="B14" s="28">
        <f t="shared" si="1"/>
        <v>80.637660820387211</v>
      </c>
      <c r="C14" s="19"/>
      <c r="D14" s="27"/>
      <c r="E14" s="28">
        <f t="shared" si="0"/>
        <v>12.730319145522632</v>
      </c>
      <c r="F14" s="19"/>
      <c r="G14" s="33"/>
      <c r="H14" s="22">
        <f t="shared" si="2"/>
        <v>74.099999999999994</v>
      </c>
    </row>
    <row r="15" spans="1:20">
      <c r="A15" s="22">
        <f>A14+(A16-A14)/2</f>
        <v>17450</v>
      </c>
      <c r="B15" s="28">
        <f t="shared" si="1"/>
        <v>77.06632713428219</v>
      </c>
      <c r="C15" s="19"/>
      <c r="D15" s="27"/>
      <c r="E15" s="28">
        <f t="shared" si="0"/>
        <v>13.100176996357114</v>
      </c>
      <c r="F15" s="19"/>
      <c r="G15" s="33"/>
      <c r="H15" s="22">
        <f t="shared" si="2"/>
        <v>75.5</v>
      </c>
    </row>
    <row r="16" spans="1:20" s="16" customFormat="1">
      <c r="A16" s="23">
        <v>19000</v>
      </c>
      <c r="B16" s="29">
        <f t="shared" si="1"/>
        <v>73.256543992000005</v>
      </c>
      <c r="C16" s="43"/>
      <c r="D16" s="44"/>
      <c r="E16" s="29">
        <f t="shared" si="0"/>
        <v>13.4470597543</v>
      </c>
      <c r="F16" s="43"/>
      <c r="G16" s="45"/>
      <c r="H16" s="51">
        <f t="shared" si="2"/>
        <v>76.099999999999994</v>
      </c>
    </row>
    <row r="17" spans="1:20">
      <c r="A17" s="22">
        <f>A16+(A18-A16)/2</f>
        <v>20250</v>
      </c>
      <c r="B17" s="28">
        <f t="shared" si="1"/>
        <v>69.790693866374994</v>
      </c>
      <c r="C17" s="19"/>
      <c r="D17" s="27"/>
      <c r="E17" s="28">
        <f t="shared" si="0"/>
        <v>13.679390795602735</v>
      </c>
      <c r="F17" s="19"/>
      <c r="G17" s="33"/>
      <c r="H17" s="22">
        <f t="shared" si="2"/>
        <v>76</v>
      </c>
    </row>
    <row r="18" spans="1:20">
      <c r="A18" s="22">
        <f>A16+(A20-A16)/2</f>
        <v>21500</v>
      </c>
      <c r="B18" s="28">
        <f t="shared" si="1"/>
        <v>65.743385621999977</v>
      </c>
      <c r="C18" s="19"/>
      <c r="D18" s="27"/>
      <c r="E18" s="28">
        <f t="shared" si="0"/>
        <v>13.838674496143751</v>
      </c>
      <c r="F18" s="19"/>
      <c r="G18" s="33"/>
      <c r="H18" s="22">
        <f t="shared" si="2"/>
        <v>75.099999999999994</v>
      </c>
    </row>
    <row r="19" spans="1:20">
      <c r="A19" s="22">
        <f>A18+(A20-A18)/2</f>
        <v>22750</v>
      </c>
      <c r="B19" s="28">
        <f t="shared" si="1"/>
        <v>60.859884008875014</v>
      </c>
      <c r="C19" s="19"/>
      <c r="D19" s="27"/>
      <c r="E19" s="28">
        <f t="shared" si="0"/>
        <v>13.891904153383987</v>
      </c>
      <c r="F19" s="19"/>
      <c r="G19" s="33"/>
      <c r="H19" s="22">
        <f t="shared" si="2"/>
        <v>73.3</v>
      </c>
    </row>
    <row r="20" spans="1:20" s="16" customFormat="1" ht="15" thickBot="1">
      <c r="A20" s="23">
        <v>24000</v>
      </c>
      <c r="B20" s="29">
        <f t="shared" si="1"/>
        <v>54.846193151999927</v>
      </c>
      <c r="C20" s="43"/>
      <c r="D20" s="44"/>
      <c r="E20" s="29">
        <f t="shared" si="0"/>
        <v>13.801763980799997</v>
      </c>
      <c r="F20" s="43"/>
      <c r="G20" s="45"/>
      <c r="H20" s="52">
        <f t="shared" si="2"/>
        <v>70.099999999999994</v>
      </c>
    </row>
    <row r="21" spans="1:20">
      <c r="A21" s="22">
        <f>A20+(A22-A20)/2</f>
        <v>25375</v>
      </c>
      <c r="B21" s="28">
        <f t="shared" si="1"/>
        <v>46.526851561257729</v>
      </c>
      <c r="C21" s="19"/>
      <c r="D21" s="27"/>
      <c r="E21" s="28">
        <f t="shared" si="0"/>
        <v>13.487209782266188</v>
      </c>
      <c r="F21" s="19"/>
      <c r="G21" s="33"/>
      <c r="H21" s="54"/>
    </row>
    <row r="22" spans="1:20">
      <c r="A22" s="22">
        <f>A20+(A24-A20)/2</f>
        <v>26750</v>
      </c>
      <c r="B22" s="28">
        <f t="shared" si="1"/>
        <v>35.937476188874996</v>
      </c>
      <c r="C22" s="19"/>
      <c r="D22" s="27"/>
      <c r="E22" s="28">
        <f t="shared" si="0"/>
        <v>12.887295888508987</v>
      </c>
      <c r="F22" s="19"/>
      <c r="G22" s="33"/>
      <c r="H22" s="54"/>
    </row>
    <row r="23" spans="1:20">
      <c r="A23" s="22">
        <f>A22+(A24-A22)/2</f>
        <v>28125</v>
      </c>
      <c r="B23" s="28">
        <f t="shared" si="1"/>
        <v>22.522152465820284</v>
      </c>
      <c r="C23" s="19"/>
      <c r="D23" s="27"/>
      <c r="E23" s="28">
        <f t="shared" si="0"/>
        <v>11.934288506698593</v>
      </c>
      <c r="F23" s="19"/>
      <c r="G23" s="33"/>
      <c r="H23" s="54"/>
    </row>
    <row r="24" spans="1:20" ht="15" thickBot="1">
      <c r="A24" s="24">
        <v>29500</v>
      </c>
      <c r="B24" s="30">
        <f t="shared" si="1"/>
        <v>5.6674843420000229</v>
      </c>
      <c r="C24" s="31"/>
      <c r="D24" s="32"/>
      <c r="E24" s="30">
        <f t="shared" si="0"/>
        <v>10.554144914143741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SH21000</v>
      </c>
      <c r="C27" s="11" t="str">
        <f>C2</f>
        <v>675-19000</v>
      </c>
      <c r="D27" s="11">
        <f>A12</f>
        <v>12800</v>
      </c>
      <c r="E27" s="11">
        <f>A16</f>
        <v>19000</v>
      </c>
      <c r="F27" s="11">
        <f>A20</f>
        <v>24000</v>
      </c>
      <c r="G27" s="69">
        <f t="shared" ref="G27:L27" si="3">G2</f>
        <v>108.066</v>
      </c>
      <c r="H27" s="69">
        <f t="shared" si="3"/>
        <v>2.0946900000000002E-3</v>
      </c>
      <c r="I27" s="69">
        <f t="shared" si="3"/>
        <v>-6.1480499999999995E-7</v>
      </c>
      <c r="J27" s="69">
        <f t="shared" si="3"/>
        <v>3.4211599999999997E-11</v>
      </c>
      <c r="K27" s="69">
        <f t="shared" si="3"/>
        <v>-6.7004799999999998E-16</v>
      </c>
      <c r="L27" s="69">
        <f t="shared" si="3"/>
        <v>0</v>
      </c>
      <c r="M27" s="69">
        <f t="shared" ref="M27:R27" si="4">N2</f>
        <v>10.3812</v>
      </c>
      <c r="N27" s="69">
        <f t="shared" si="4"/>
        <v>3.0675500000000003E-4</v>
      </c>
      <c r="O27" s="69">
        <f t="shared" si="4"/>
        <v>-4.42628E-8</v>
      </c>
      <c r="P27" s="69">
        <f t="shared" si="4"/>
        <v>3.3241599999999998E-12</v>
      </c>
      <c r="Q27" s="69">
        <f t="shared" si="4"/>
        <v>-7.3541699999999997E-17</v>
      </c>
      <c r="R27" s="69">
        <f t="shared" si="4"/>
        <v>0</v>
      </c>
    </row>
    <row r="31" spans="1:20">
      <c r="F31">
        <f>A12</f>
        <v>12800</v>
      </c>
      <c r="G31">
        <v>0</v>
      </c>
      <c r="H31">
        <f t="shared" ref="H31:H36" si="5">F31</f>
        <v>12800</v>
      </c>
      <c r="I31">
        <v>0</v>
      </c>
    </row>
    <row r="32" spans="1:20">
      <c r="F32">
        <f>F31</f>
        <v>12800</v>
      </c>
      <c r="G32">
        <f>ROUND(B8,0)</f>
        <v>108</v>
      </c>
      <c r="H32">
        <f t="shared" si="5"/>
        <v>12800</v>
      </c>
      <c r="I32">
        <f>ROUND(MAX(E8:E24),2)</f>
        <v>13.89</v>
      </c>
    </row>
    <row r="33" spans="6:9">
      <c r="F33">
        <f>A16</f>
        <v>19000</v>
      </c>
      <c r="G33">
        <v>0</v>
      </c>
      <c r="H33">
        <f t="shared" si="5"/>
        <v>19000</v>
      </c>
      <c r="I33">
        <v>0</v>
      </c>
    </row>
    <row r="34" spans="6:9">
      <c r="F34">
        <f>F33</f>
        <v>19000</v>
      </c>
      <c r="G34">
        <f>G32</f>
        <v>108</v>
      </c>
      <c r="H34">
        <f t="shared" si="5"/>
        <v>19000</v>
      </c>
      <c r="I34">
        <f>I32</f>
        <v>13.89</v>
      </c>
    </row>
    <row r="35" spans="6:9">
      <c r="F35">
        <f>A20</f>
        <v>24000</v>
      </c>
      <c r="G35">
        <v>0</v>
      </c>
      <c r="H35">
        <f t="shared" si="5"/>
        <v>24000</v>
      </c>
      <c r="I35">
        <v>0</v>
      </c>
    </row>
    <row r="36" spans="6:9">
      <c r="F36">
        <f>F35</f>
        <v>24000</v>
      </c>
      <c r="G36">
        <f>G34</f>
        <v>108</v>
      </c>
      <c r="H36">
        <f t="shared" si="5"/>
        <v>24000</v>
      </c>
      <c r="I36">
        <f>I34</f>
        <v>13.89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36"/>
  <sheetViews>
    <sheetView workbookViewId="0">
      <selection activeCell="A21" sqref="A21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127</v>
      </c>
      <c r="C2" s="12" t="s">
        <v>150</v>
      </c>
      <c r="D2" s="2">
        <v>21150.86</v>
      </c>
      <c r="E2" s="2">
        <v>30102.880000000001</v>
      </c>
      <c r="F2" s="2">
        <v>35530.25</v>
      </c>
      <c r="G2" s="8">
        <v>92.485100000000003</v>
      </c>
      <c r="H2" s="8">
        <v>-3.5868800000000002E-3</v>
      </c>
      <c r="I2" s="8">
        <v>4.1865400000000001E-7</v>
      </c>
      <c r="J2" s="8">
        <v>-1.9207499999999999E-11</v>
      </c>
      <c r="K2" s="8">
        <v>4.1553300000000002E-16</v>
      </c>
      <c r="L2" s="8">
        <v>-4.1978299999999997E-21</v>
      </c>
      <c r="M2" s="8"/>
      <c r="N2" s="8">
        <v>10.6326</v>
      </c>
      <c r="O2" s="8">
        <v>-4.4178899999999999E-4</v>
      </c>
      <c r="P2" s="8">
        <v>1.3515199999999999E-7</v>
      </c>
      <c r="Q2" s="8">
        <v>-7.3135499999999993E-12</v>
      </c>
      <c r="R2" s="8">
        <v>1.74695E-16</v>
      </c>
      <c r="S2" s="8">
        <v>-1.65343E-21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92.485100000000003</v>
      </c>
      <c r="C8" s="36"/>
      <c r="D8" s="65"/>
      <c r="E8" s="63">
        <f>N2</f>
        <v>10.6326</v>
      </c>
      <c r="F8" s="36"/>
      <c r="G8" s="38"/>
      <c r="H8" s="53"/>
    </row>
    <row r="9" spans="1:20">
      <c r="A9" s="22">
        <f>A10/2</f>
        <v>5250</v>
      </c>
      <c r="B9" s="64">
        <f>$G$2+$H$2*A9+$I$2*A9^2+$J$2*A9^3+$K$2*A9^4+$L$2*A9^5+$M$2*A9^6</f>
        <v>82.712679909952328</v>
      </c>
      <c r="C9" s="19"/>
      <c r="D9" s="66"/>
      <c r="E9" s="64">
        <f t="shared" ref="E9:E24" si="0">$N$2+$O$2*A9+$P$2*A9^2+$Q$2*A9^3+$R$2*A9^4+$S$2*A9^5+$T$2*A9^6</f>
        <v>11.106160993421456</v>
      </c>
      <c r="F9" s="19"/>
      <c r="G9" s="33"/>
      <c r="H9" s="54"/>
    </row>
    <row r="10" spans="1:20">
      <c r="A10" s="22">
        <f>A12/2</f>
        <v>10500</v>
      </c>
      <c r="B10" s="28">
        <f t="shared" ref="B10:B24" si="1">$G$2+$H$2*A10+$I$2*A10^2+$J$2*A10^3+$K$2*A10^4+$L$2*A10^5+$M$2*A10^6</f>
        <v>83.25944959516157</v>
      </c>
      <c r="C10" s="19"/>
      <c r="D10" s="27"/>
      <c r="E10" s="28">
        <f t="shared" si="0"/>
        <v>14.340379602299063</v>
      </c>
      <c r="F10" s="19"/>
      <c r="G10" s="33"/>
      <c r="H10" s="54"/>
    </row>
    <row r="11" spans="1:20" ht="15" thickBot="1">
      <c r="A11" s="22">
        <f>A10+(A12-A10)/2</f>
        <v>15750</v>
      </c>
      <c r="B11" s="28">
        <f t="shared" si="1"/>
        <v>86.302082874560881</v>
      </c>
      <c r="C11" s="19"/>
      <c r="D11" s="27"/>
      <c r="E11" s="28">
        <f t="shared" si="0"/>
        <v>17.774032992858896</v>
      </c>
      <c r="F11" s="19"/>
      <c r="G11" s="33"/>
      <c r="H11" s="54"/>
    </row>
    <row r="12" spans="1:20" s="16" customFormat="1">
      <c r="A12" s="23">
        <v>21000</v>
      </c>
      <c r="B12" s="29">
        <f t="shared" si="1"/>
        <v>87.575288172170019</v>
      </c>
      <c r="C12" s="43"/>
      <c r="D12" s="44"/>
      <c r="E12" s="29">
        <f t="shared" si="0"/>
        <v>20.448359628569996</v>
      </c>
      <c r="F12" s="43"/>
      <c r="G12" s="45"/>
      <c r="H12" s="50">
        <f>ROUND(A12*B12*100/(E12*136000),1)</f>
        <v>66.099999999999994</v>
      </c>
    </row>
    <row r="13" spans="1:20">
      <c r="A13" s="22">
        <f>A12+(A14-A12)/2</f>
        <v>23250</v>
      </c>
      <c r="B13" s="28">
        <f t="shared" si="1"/>
        <v>86.900072206587737</v>
      </c>
      <c r="C13" s="19"/>
      <c r="D13" s="27"/>
      <c r="E13" s="28">
        <f t="shared" si="0"/>
        <v>21.315960266272462</v>
      </c>
      <c r="F13" s="19"/>
      <c r="G13" s="33"/>
      <c r="H13" s="22">
        <f t="shared" ref="H13:H20" si="2">ROUND(A13*B13*100/(E13*136000),1)</f>
        <v>69.7</v>
      </c>
    </row>
    <row r="14" spans="1:20">
      <c r="A14" s="22">
        <f>A12+(A16-A12)/2</f>
        <v>25500</v>
      </c>
      <c r="B14" s="28">
        <f t="shared" si="1"/>
        <v>85.199262714395928</v>
      </c>
      <c r="C14" s="19"/>
      <c r="D14" s="27"/>
      <c r="E14" s="28">
        <f t="shared" si="0"/>
        <v>22.018930763408441</v>
      </c>
      <c r="F14" s="19"/>
      <c r="G14" s="33"/>
      <c r="H14" s="22">
        <f t="shared" si="2"/>
        <v>72.599999999999994</v>
      </c>
    </row>
    <row r="15" spans="1:20">
      <c r="A15" s="22">
        <f>A14+(A16-A14)/2</f>
        <v>27750</v>
      </c>
      <c r="B15" s="28">
        <f t="shared" si="1"/>
        <v>82.220864350759513</v>
      </c>
      <c r="C15" s="19"/>
      <c r="D15" s="27"/>
      <c r="E15" s="28">
        <f t="shared" si="0"/>
        <v>22.548699921201269</v>
      </c>
      <c r="F15" s="19"/>
      <c r="G15" s="33"/>
      <c r="H15" s="22">
        <f t="shared" si="2"/>
        <v>74.400000000000006</v>
      </c>
    </row>
    <row r="16" spans="1:20" s="16" customFormat="1">
      <c r="A16" s="23">
        <v>30000</v>
      </c>
      <c r="B16" s="29">
        <f t="shared" si="1"/>
        <v>77.639261000000047</v>
      </c>
      <c r="C16" s="43"/>
      <c r="D16" s="44"/>
      <c r="E16" s="29">
        <f t="shared" si="0"/>
        <v>22.874480999999996</v>
      </c>
      <c r="F16" s="43"/>
      <c r="G16" s="45"/>
      <c r="H16" s="51">
        <f t="shared" si="2"/>
        <v>74.900000000000006</v>
      </c>
    </row>
    <row r="17" spans="1:20">
      <c r="A17" s="22">
        <f>A16+(A18-A16)/2</f>
        <v>31500</v>
      </c>
      <c r="B17" s="28">
        <f t="shared" si="1"/>
        <v>73.487792222634852</v>
      </c>
      <c r="C17" s="19"/>
      <c r="D17" s="27"/>
      <c r="E17" s="28">
        <f t="shared" si="0"/>
        <v>22.948247971797208</v>
      </c>
      <c r="F17" s="19"/>
      <c r="G17" s="33"/>
      <c r="H17" s="22">
        <f t="shared" si="2"/>
        <v>74.2</v>
      </c>
    </row>
    <row r="18" spans="1:20">
      <c r="A18" s="22">
        <f>A16+(A20-A16)/2</f>
        <v>33000</v>
      </c>
      <c r="B18" s="28">
        <f t="shared" si="1"/>
        <v>68.277922595810082</v>
      </c>
      <c r="C18" s="19"/>
      <c r="D18" s="27"/>
      <c r="E18" s="28">
        <f t="shared" si="0"/>
        <v>22.873880897009983</v>
      </c>
      <c r="F18" s="19"/>
      <c r="G18" s="33"/>
      <c r="H18" s="22">
        <f t="shared" si="2"/>
        <v>72.400000000000006</v>
      </c>
    </row>
    <row r="19" spans="1:20">
      <c r="A19" s="22">
        <f>A18+(A20-A18)/2</f>
        <v>34500</v>
      </c>
      <c r="B19" s="28">
        <f t="shared" si="1"/>
        <v>61.821582037916755</v>
      </c>
      <c r="C19" s="19"/>
      <c r="D19" s="27"/>
      <c r="E19" s="28">
        <f t="shared" si="0"/>
        <v>22.611205781654064</v>
      </c>
      <c r="F19" s="19"/>
      <c r="G19" s="33"/>
      <c r="H19" s="22">
        <f t="shared" si="2"/>
        <v>69.400000000000006</v>
      </c>
    </row>
    <row r="20" spans="1:20" s="16" customFormat="1" ht="15" thickBot="1">
      <c r="A20" s="23">
        <v>36000</v>
      </c>
      <c r="B20" s="29">
        <f t="shared" si="1"/>
        <v>53.897031729920229</v>
      </c>
      <c r="C20" s="43"/>
      <c r="D20" s="44"/>
      <c r="E20" s="29">
        <f t="shared" si="0"/>
        <v>22.108126936320005</v>
      </c>
      <c r="F20" s="43"/>
      <c r="G20" s="45"/>
      <c r="H20" s="52">
        <f t="shared" si="2"/>
        <v>64.5</v>
      </c>
    </row>
    <row r="21" spans="1:20">
      <c r="A21" s="22">
        <f>A20+(A22-A20)/2</f>
        <v>37500</v>
      </c>
      <c r="B21" s="28">
        <f t="shared" si="1"/>
        <v>44.245038842773624</v>
      </c>
      <c r="C21" s="19"/>
      <c r="D21" s="27"/>
      <c r="E21" s="28">
        <f t="shared" si="0"/>
        <v>21.299120288085973</v>
      </c>
      <c r="F21" s="19"/>
      <c r="G21" s="33"/>
      <c r="H21" s="54"/>
    </row>
    <row r="22" spans="1:20">
      <c r="A22" s="22">
        <f>A20+(A24-A20)/2</f>
        <v>39000</v>
      </c>
      <c r="B22" s="28">
        <f t="shared" si="1"/>
        <v>32.565051264830174</v>
      </c>
      <c r="C22" s="19"/>
      <c r="D22" s="27"/>
      <c r="E22" s="28">
        <f t="shared" si="0"/>
        <v>20.10372669243003</v>
      </c>
      <c r="F22" s="19"/>
      <c r="G22" s="33"/>
      <c r="H22" s="54"/>
    </row>
    <row r="23" spans="1:20">
      <c r="A23" s="22">
        <f>A22+(A24-A22)/2</f>
        <v>40500</v>
      </c>
      <c r="B23" s="28">
        <f t="shared" si="1"/>
        <v>18.511372329255323</v>
      </c>
      <c r="C23" s="19"/>
      <c r="D23" s="27"/>
      <c r="E23" s="28">
        <f t="shared" si="0"/>
        <v>18.425045245142854</v>
      </c>
      <c r="F23" s="19"/>
      <c r="G23" s="33"/>
      <c r="H23" s="54"/>
    </row>
    <row r="24" spans="1:20" ht="15" thickBot="1">
      <c r="A24" s="24">
        <v>42000</v>
      </c>
      <c r="B24" s="30">
        <f t="shared" si="1"/>
        <v>1.6893355414401867</v>
      </c>
      <c r="C24" s="31"/>
      <c r="D24" s="32"/>
      <c r="E24" s="30">
        <f t="shared" si="0"/>
        <v>16.148226594240015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SH27000</v>
      </c>
      <c r="C27" s="11" t="str">
        <f>C2</f>
        <v>675-30000</v>
      </c>
      <c r="D27" s="11">
        <f>A12</f>
        <v>21000</v>
      </c>
      <c r="E27" s="11">
        <f>A16</f>
        <v>30000</v>
      </c>
      <c r="F27" s="11">
        <f>A20</f>
        <v>36000</v>
      </c>
      <c r="G27" s="69">
        <f t="shared" ref="G27:L27" si="3">G2</f>
        <v>92.485100000000003</v>
      </c>
      <c r="H27" s="69">
        <f t="shared" si="3"/>
        <v>-3.5868800000000002E-3</v>
      </c>
      <c r="I27" s="69">
        <f t="shared" si="3"/>
        <v>4.1865400000000001E-7</v>
      </c>
      <c r="J27" s="69">
        <f t="shared" si="3"/>
        <v>-1.9207499999999999E-11</v>
      </c>
      <c r="K27" s="69">
        <f t="shared" si="3"/>
        <v>4.1553300000000002E-16</v>
      </c>
      <c r="L27" s="69">
        <f t="shared" si="3"/>
        <v>-4.1978299999999997E-21</v>
      </c>
      <c r="M27" s="69">
        <f t="shared" ref="M27:R27" si="4">N2</f>
        <v>10.6326</v>
      </c>
      <c r="N27" s="69">
        <f t="shared" si="4"/>
        <v>-4.4178899999999999E-4</v>
      </c>
      <c r="O27" s="69">
        <f t="shared" si="4"/>
        <v>1.3515199999999999E-7</v>
      </c>
      <c r="P27" s="69">
        <f t="shared" si="4"/>
        <v>-7.3135499999999993E-12</v>
      </c>
      <c r="Q27" s="69">
        <f t="shared" si="4"/>
        <v>1.74695E-16</v>
      </c>
      <c r="R27" s="69">
        <f t="shared" si="4"/>
        <v>-1.65343E-21</v>
      </c>
    </row>
    <row r="31" spans="1:20">
      <c r="F31">
        <f>A12</f>
        <v>21000</v>
      </c>
      <c r="G31">
        <v>0</v>
      </c>
      <c r="H31">
        <f t="shared" ref="H31:H36" si="5">F31</f>
        <v>21000</v>
      </c>
      <c r="I31">
        <v>0</v>
      </c>
    </row>
    <row r="32" spans="1:20">
      <c r="F32">
        <f>F31</f>
        <v>21000</v>
      </c>
      <c r="G32">
        <f>ROUND(B8,0)</f>
        <v>92</v>
      </c>
      <c r="H32">
        <f t="shared" si="5"/>
        <v>21000</v>
      </c>
      <c r="I32">
        <f>ROUND(MAX(E8:E24),2)</f>
        <v>22.95</v>
      </c>
    </row>
    <row r="33" spans="6:9">
      <c r="F33">
        <f>A16</f>
        <v>30000</v>
      </c>
      <c r="G33">
        <v>0</v>
      </c>
      <c r="H33">
        <f t="shared" si="5"/>
        <v>30000</v>
      </c>
      <c r="I33">
        <v>0</v>
      </c>
    </row>
    <row r="34" spans="6:9">
      <c r="F34">
        <f>F33</f>
        <v>30000</v>
      </c>
      <c r="G34">
        <f>G32</f>
        <v>92</v>
      </c>
      <c r="H34">
        <f t="shared" si="5"/>
        <v>30000</v>
      </c>
      <c r="I34">
        <f>I32</f>
        <v>22.95</v>
      </c>
    </row>
    <row r="35" spans="6:9">
      <c r="F35">
        <f>A20</f>
        <v>36000</v>
      </c>
      <c r="G35">
        <v>0</v>
      </c>
      <c r="H35">
        <f t="shared" si="5"/>
        <v>36000</v>
      </c>
      <c r="I35">
        <v>0</v>
      </c>
    </row>
    <row r="36" spans="6:9">
      <c r="F36">
        <f>F35</f>
        <v>36000</v>
      </c>
      <c r="G36">
        <f>G34</f>
        <v>92</v>
      </c>
      <c r="H36">
        <f t="shared" si="5"/>
        <v>36000</v>
      </c>
      <c r="I36">
        <f>I34</f>
        <v>22.95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T36"/>
  <sheetViews>
    <sheetView workbookViewId="0">
      <selection activeCell="E34" sqref="E34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128</v>
      </c>
      <c r="C2" s="12" t="s">
        <v>151</v>
      </c>
      <c r="D2" s="2">
        <v>26413.46</v>
      </c>
      <c r="E2" s="2">
        <v>35964.93</v>
      </c>
      <c r="F2" s="2">
        <v>42849.69</v>
      </c>
      <c r="G2" s="8">
        <v>86.716800000000006</v>
      </c>
      <c r="H2" s="8">
        <v>-1.5048500000000001E-3</v>
      </c>
      <c r="I2" s="8">
        <v>7.7464400000000006E-8</v>
      </c>
      <c r="J2" s="8">
        <v>-1.4421199999999999E-13</v>
      </c>
      <c r="K2" s="8">
        <v>-2.66426E-17</v>
      </c>
      <c r="L2" s="8"/>
      <c r="M2" s="8"/>
      <c r="N2" s="8">
        <v>13.542199999999999</v>
      </c>
      <c r="O2" s="8">
        <v>-4.2241099999999998E-5</v>
      </c>
      <c r="P2" s="8">
        <v>3.7242100000000002E-8</v>
      </c>
      <c r="Q2" s="8">
        <v>-9.1648599999999998E-13</v>
      </c>
      <c r="R2" s="8">
        <v>6.4043599999999999E-18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86.716800000000006</v>
      </c>
      <c r="C8" s="36"/>
      <c r="D8" s="65"/>
      <c r="E8" s="63">
        <f>N2</f>
        <v>13.542199999999999</v>
      </c>
      <c r="F8" s="36"/>
      <c r="G8" s="38"/>
      <c r="H8" s="53"/>
    </row>
    <row r="9" spans="1:20">
      <c r="A9" s="22">
        <f>A10/2</f>
        <v>6625</v>
      </c>
      <c r="B9" s="64">
        <f>$G$2+$H$2*A9+$I$2*A9^2+$J$2*A9^3+$K$2*A9^4+$L$2*A9^5+$M$2*A9^6</f>
        <v>80.053872423319689</v>
      </c>
      <c r="C9" s="19"/>
      <c r="D9" s="66"/>
      <c r="E9" s="64">
        <f t="shared" ref="E9:E24" si="0">$N$2+$O$2*A9+$P$2*A9^2+$Q$2*A9^3+$R$2*A9^4+$S$2*A9^5+$T$2*A9^6</f>
        <v>14.642777458769816</v>
      </c>
      <c r="F9" s="19"/>
      <c r="G9" s="33"/>
      <c r="H9" s="54"/>
    </row>
    <row r="10" spans="1:20">
      <c r="A10" s="22">
        <f>A12/2</f>
        <v>13250</v>
      </c>
      <c r="B10" s="28">
        <f t="shared" ref="B10:B24" si="1">$G$2+$H$2*A10+$I$2*A10^2+$J$2*A10^3+$K$2*A10^4+$L$2*A10^5+$M$2*A10^6</f>
        <v>79.220731503177348</v>
      </c>
      <c r="C10" s="19"/>
      <c r="D10" s="27"/>
      <c r="E10" s="28">
        <f t="shared" si="0"/>
        <v>17.586285418785781</v>
      </c>
      <c r="F10" s="19"/>
      <c r="G10" s="33"/>
      <c r="H10" s="54"/>
    </row>
    <row r="11" spans="1:20" ht="15" thickBot="1">
      <c r="A11" s="22">
        <f>A10+(A12-A10)/2</f>
        <v>19875</v>
      </c>
      <c r="B11" s="28">
        <f t="shared" si="1"/>
        <v>82.118114973065786</v>
      </c>
      <c r="C11" s="19"/>
      <c r="D11" s="27"/>
      <c r="E11" s="28">
        <f t="shared" si="0"/>
        <v>21.217916354081531</v>
      </c>
      <c r="F11" s="19"/>
      <c r="G11" s="33"/>
      <c r="H11" s="54"/>
    </row>
    <row r="12" spans="1:20" s="16" customFormat="1">
      <c r="A12" s="23">
        <v>26500</v>
      </c>
      <c r="B12" s="29">
        <f t="shared" si="1"/>
        <v>85.414985591337512</v>
      </c>
      <c r="C12" s="43"/>
      <c r="D12" s="44"/>
      <c r="E12" s="29">
        <f t="shared" si="0"/>
        <v>24.678957353322506</v>
      </c>
      <c r="F12" s="43"/>
      <c r="G12" s="45"/>
      <c r="H12" s="50">
        <f>ROUND(A12*B12*100/(E12*136000),1)</f>
        <v>67.400000000000006</v>
      </c>
    </row>
    <row r="13" spans="1:20">
      <c r="A13" s="22">
        <f>A12+(A14-A12)/2</f>
        <v>28875</v>
      </c>
      <c r="B13" s="28">
        <f t="shared" si="1"/>
        <v>85.858502608542338</v>
      </c>
      <c r="C13" s="19"/>
      <c r="D13" s="27"/>
      <c r="E13" s="28">
        <f t="shared" si="0"/>
        <v>25.761374351892471</v>
      </c>
      <c r="F13" s="19"/>
      <c r="G13" s="33"/>
      <c r="H13" s="22">
        <f t="shared" ref="H13:H20" si="2">ROUND(A13*B13*100/(E13*136000),1)</f>
        <v>70.8</v>
      </c>
    </row>
    <row r="14" spans="1:20">
      <c r="A14" s="22">
        <f>A12+(A16-A12)/2</f>
        <v>31250</v>
      </c>
      <c r="B14" s="28">
        <f t="shared" si="1"/>
        <v>85.529701306152361</v>
      </c>
      <c r="C14" s="19"/>
      <c r="D14" s="27"/>
      <c r="E14" s="28">
        <f t="shared" si="0"/>
        <v>26.730144445800789</v>
      </c>
      <c r="F14" s="19"/>
      <c r="G14" s="33"/>
      <c r="H14" s="22">
        <f t="shared" si="2"/>
        <v>73.5</v>
      </c>
    </row>
    <row r="15" spans="1:20">
      <c r="A15" s="22">
        <f>A14+(A16-A14)/2</f>
        <v>33625</v>
      </c>
      <c r="B15" s="28">
        <f t="shared" si="1"/>
        <v>84.159474339858747</v>
      </c>
      <c r="C15" s="19"/>
      <c r="D15" s="27"/>
      <c r="E15" s="28">
        <f t="shared" si="0"/>
        <v>27.573503240880758</v>
      </c>
      <c r="F15" s="19"/>
      <c r="G15" s="33"/>
      <c r="H15" s="22">
        <f t="shared" si="2"/>
        <v>75.5</v>
      </c>
    </row>
    <row r="16" spans="1:20" s="16" customFormat="1">
      <c r="A16" s="23">
        <v>36000</v>
      </c>
      <c r="B16" s="29">
        <f t="shared" si="1"/>
        <v>81.458370086399995</v>
      </c>
      <c r="C16" s="43"/>
      <c r="D16" s="44"/>
      <c r="E16" s="29">
        <f t="shared" si="0"/>
        <v>28.284576709760003</v>
      </c>
      <c r="F16" s="43"/>
      <c r="G16" s="45"/>
      <c r="H16" s="51">
        <f t="shared" si="2"/>
        <v>76.2</v>
      </c>
    </row>
    <row r="17" spans="1:20">
      <c r="A17" s="22">
        <f>A16+(A18-A16)/2</f>
        <v>37800</v>
      </c>
      <c r="B17" s="28">
        <f t="shared" si="1"/>
        <v>78.33569215525344</v>
      </c>
      <c r="C17" s="19"/>
      <c r="D17" s="27"/>
      <c r="E17" s="28">
        <f t="shared" si="0"/>
        <v>28.733977695098815</v>
      </c>
      <c r="F17" s="19"/>
      <c r="G17" s="33"/>
      <c r="H17" s="22">
        <f t="shared" si="2"/>
        <v>75.8</v>
      </c>
    </row>
    <row r="18" spans="1:20">
      <c r="A18" s="22">
        <f>A16+(A20-A16)/2</f>
        <v>39600</v>
      </c>
      <c r="B18" s="28">
        <f t="shared" si="1"/>
        <v>74.128368247741463</v>
      </c>
      <c r="C18" s="19"/>
      <c r="D18" s="27"/>
      <c r="E18" s="28">
        <f t="shared" si="0"/>
        <v>29.107162036169228</v>
      </c>
      <c r="F18" s="19"/>
      <c r="G18" s="33"/>
      <c r="H18" s="22">
        <f t="shared" si="2"/>
        <v>74.2</v>
      </c>
    </row>
    <row r="19" spans="1:20">
      <c r="A19" s="22">
        <f>A18+(A20-A18)/2</f>
        <v>41400</v>
      </c>
      <c r="B19" s="28">
        <f t="shared" si="1"/>
        <v>68.687035484955828</v>
      </c>
      <c r="C19" s="19"/>
      <c r="D19" s="27"/>
      <c r="E19" s="28">
        <f t="shared" si="0"/>
        <v>29.406750946179777</v>
      </c>
      <c r="F19" s="19"/>
      <c r="G19" s="33"/>
      <c r="H19" s="22">
        <f t="shared" si="2"/>
        <v>71.099999999999994</v>
      </c>
    </row>
    <row r="20" spans="1:20" s="16" customFormat="1" ht="15" thickBot="1">
      <c r="A20" s="23">
        <v>43200</v>
      </c>
      <c r="B20" s="29">
        <f t="shared" si="1"/>
        <v>61.855618587402262</v>
      </c>
      <c r="C20" s="43"/>
      <c r="D20" s="44"/>
      <c r="E20" s="29">
        <f t="shared" si="0"/>
        <v>29.636979168167947</v>
      </c>
      <c r="F20" s="43"/>
      <c r="G20" s="45"/>
      <c r="H20" s="52">
        <f t="shared" si="2"/>
        <v>66.3</v>
      </c>
    </row>
    <row r="21" spans="1:20">
      <c r="A21" s="22">
        <f>A20+(A22-A20)/2</f>
        <v>45400</v>
      </c>
      <c r="B21" s="28">
        <f t="shared" si="1"/>
        <v>51.380351311029472</v>
      </c>
      <c r="C21" s="19"/>
      <c r="D21" s="27"/>
      <c r="E21" s="28">
        <f t="shared" si="0"/>
        <v>29.832836844314826</v>
      </c>
      <c r="F21" s="19"/>
      <c r="G21" s="33"/>
      <c r="H21" s="54"/>
    </row>
    <row r="22" spans="1:20">
      <c r="A22" s="22">
        <f>A20+(A24-A20)/2</f>
        <v>47600</v>
      </c>
      <c r="B22" s="28">
        <f t="shared" si="1"/>
        <v>38.274116245642261</v>
      </c>
      <c r="C22" s="19"/>
      <c r="D22" s="27"/>
      <c r="E22" s="28">
        <f t="shared" si="0"/>
        <v>29.947868145230352</v>
      </c>
      <c r="F22" s="19"/>
      <c r="G22" s="33"/>
      <c r="H22" s="54"/>
    </row>
    <row r="23" spans="1:20">
      <c r="A23" s="22">
        <f>A22+(A24-A22)/2</f>
        <v>49800</v>
      </c>
      <c r="B23" s="28">
        <f t="shared" si="1"/>
        <v>22.21110148322785</v>
      </c>
      <c r="C23" s="19"/>
      <c r="D23" s="27"/>
      <c r="E23" s="28">
        <f t="shared" si="0"/>
        <v>29.999624699158986</v>
      </c>
      <c r="F23" s="19"/>
      <c r="G23" s="33"/>
      <c r="H23" s="54"/>
    </row>
    <row r="24" spans="1:20" ht="15" thickBot="1">
      <c r="A24" s="24">
        <v>52000</v>
      </c>
      <c r="B24" s="30">
        <f t="shared" si="1"/>
        <v>2.8505162624000207</v>
      </c>
      <c r="C24" s="31"/>
      <c r="D24" s="32"/>
      <c r="E24" s="30">
        <f t="shared" si="0"/>
        <v>30.009258757760001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SH35000</v>
      </c>
      <c r="C27" s="11" t="str">
        <f>C2</f>
        <v>675-36000</v>
      </c>
      <c r="D27" s="11">
        <f>A12</f>
        <v>26500</v>
      </c>
      <c r="E27" s="11">
        <f>A16</f>
        <v>36000</v>
      </c>
      <c r="F27" s="11">
        <f>A20</f>
        <v>43200</v>
      </c>
      <c r="G27" s="69">
        <f t="shared" ref="G27:L27" si="3">G2</f>
        <v>86.716800000000006</v>
      </c>
      <c r="H27" s="69">
        <f t="shared" si="3"/>
        <v>-1.5048500000000001E-3</v>
      </c>
      <c r="I27" s="69">
        <f t="shared" si="3"/>
        <v>7.7464400000000006E-8</v>
      </c>
      <c r="J27" s="69">
        <f t="shared" si="3"/>
        <v>-1.4421199999999999E-13</v>
      </c>
      <c r="K27" s="69">
        <f t="shared" si="3"/>
        <v>-2.66426E-17</v>
      </c>
      <c r="L27" s="69">
        <f t="shared" si="3"/>
        <v>0</v>
      </c>
      <c r="M27" s="69">
        <f t="shared" ref="M27:R27" si="4">N2</f>
        <v>13.542199999999999</v>
      </c>
      <c r="N27" s="69">
        <f t="shared" si="4"/>
        <v>-4.2241099999999998E-5</v>
      </c>
      <c r="O27" s="69">
        <f t="shared" si="4"/>
        <v>3.7242100000000002E-8</v>
      </c>
      <c r="P27" s="69">
        <f t="shared" si="4"/>
        <v>-9.1648599999999998E-13</v>
      </c>
      <c r="Q27" s="69">
        <f t="shared" si="4"/>
        <v>6.4043599999999999E-18</v>
      </c>
      <c r="R27" s="69">
        <f t="shared" si="4"/>
        <v>0</v>
      </c>
    </row>
    <row r="31" spans="1:20">
      <c r="F31">
        <f>A12</f>
        <v>26500</v>
      </c>
      <c r="G31">
        <v>0</v>
      </c>
      <c r="H31">
        <f t="shared" ref="H31:H36" si="5">F31</f>
        <v>26500</v>
      </c>
      <c r="I31">
        <v>0</v>
      </c>
    </row>
    <row r="32" spans="1:20">
      <c r="F32">
        <f>F31</f>
        <v>26500</v>
      </c>
      <c r="G32">
        <f>ROUND(B8,0)</f>
        <v>87</v>
      </c>
      <c r="H32">
        <f t="shared" si="5"/>
        <v>26500</v>
      </c>
      <c r="I32">
        <f>ROUND(MAX(E8:E24),2)</f>
        <v>30.01</v>
      </c>
    </row>
    <row r="33" spans="6:9">
      <c r="F33">
        <f>A16</f>
        <v>36000</v>
      </c>
      <c r="G33">
        <v>0</v>
      </c>
      <c r="H33">
        <f t="shared" si="5"/>
        <v>36000</v>
      </c>
      <c r="I33">
        <v>0</v>
      </c>
    </row>
    <row r="34" spans="6:9">
      <c r="F34">
        <f>F33</f>
        <v>36000</v>
      </c>
      <c r="G34">
        <f>G32</f>
        <v>87</v>
      </c>
      <c r="H34">
        <f t="shared" si="5"/>
        <v>36000</v>
      </c>
      <c r="I34">
        <f>I32</f>
        <v>30.01</v>
      </c>
    </row>
    <row r="35" spans="6:9">
      <c r="F35">
        <f>A20</f>
        <v>43200</v>
      </c>
      <c r="G35">
        <v>0</v>
      </c>
      <c r="H35">
        <f t="shared" si="5"/>
        <v>43200</v>
      </c>
      <c r="I35">
        <v>0</v>
      </c>
    </row>
    <row r="36" spans="6:9">
      <c r="F36">
        <f>F35</f>
        <v>43200</v>
      </c>
      <c r="G36">
        <f>G34</f>
        <v>87</v>
      </c>
      <c r="H36">
        <f t="shared" si="5"/>
        <v>43200</v>
      </c>
      <c r="I36">
        <f>I34</f>
        <v>30.01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"/>
  <sheetViews>
    <sheetView workbookViewId="0">
      <selection activeCell="N34" sqref="N34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B2" sqref="B2:C2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400</v>
      </c>
      <c r="B2" s="205" t="s">
        <v>274</v>
      </c>
      <c r="C2" s="206" t="s">
        <v>275</v>
      </c>
      <c r="D2" s="70">
        <v>250</v>
      </c>
      <c r="E2" s="70">
        <v>3400</v>
      </c>
      <c r="F2" s="70">
        <v>4750</v>
      </c>
      <c r="G2" s="72">
        <v>29.015419999999999</v>
      </c>
      <c r="H2" s="72">
        <v>-2.2200000000000002E-3</v>
      </c>
      <c r="I2" s="72">
        <v>-2.1220799999999998E-6</v>
      </c>
      <c r="J2" s="72">
        <v>7.1502400000000001E-10</v>
      </c>
      <c r="K2" s="72">
        <v>-7.6417400000000005E-14</v>
      </c>
      <c r="L2" s="72">
        <v>-7.7586699999999998E-19</v>
      </c>
      <c r="M2" s="8">
        <v>0</v>
      </c>
      <c r="N2" s="72">
        <v>0.69948999999999995</v>
      </c>
      <c r="O2" s="72">
        <v>-1.6980799999999998E-5</v>
      </c>
      <c r="P2" s="72">
        <v>-5.4068599999999998E-8</v>
      </c>
      <c r="Q2" s="72">
        <v>2.8013900000000001E-11</v>
      </c>
      <c r="R2" s="72">
        <v>-4.3425200000000002E-15</v>
      </c>
      <c r="S2" s="95">
        <v>1.5377999999999999E-19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29.015419999999999</v>
      </c>
      <c r="C8" s="36"/>
      <c r="D8" s="65"/>
      <c r="E8" s="63">
        <f>N2</f>
        <v>0.69948999999999995</v>
      </c>
      <c r="F8" s="36"/>
      <c r="G8" s="38"/>
      <c r="H8" s="53"/>
    </row>
    <row r="9" spans="1:20">
      <c r="A9" s="22">
        <f>A10/2</f>
        <v>62.5</v>
      </c>
      <c r="B9" s="64">
        <f>$G$2+$H$2*A9+$I$2*A9^2+$J$2*A9^3+$K$2*A9^4+$L$2*A9^5+$M$2*A9^6</f>
        <v>28.868554024629336</v>
      </c>
      <c r="C9" s="19"/>
      <c r="D9" s="66"/>
      <c r="E9" s="64">
        <f t="shared" ref="E9:E24" si="0">$N$2+$O$2*A9+$P$2*A9^2+$Q$2*A9^3+$R$2*A9^4+$S$2*A9^5+$T$2*A9^6</f>
        <v>0.69822426774736401</v>
      </c>
      <c r="F9" s="19"/>
      <c r="G9" s="33"/>
      <c r="H9" s="54"/>
    </row>
    <row r="10" spans="1:20">
      <c r="A10" s="22">
        <f>A12/2</f>
        <v>125</v>
      </c>
      <c r="B10" s="28">
        <f t="shared" ref="B10:B24" si="1">$G$2+$H$2*A10+$I$2*A10^2+$J$2*A10^3+$K$2*A10^4+$L$2*A10^5+$M$2*A10^6</f>
        <v>28.706140350980615</v>
      </c>
      <c r="C10" s="19"/>
      <c r="D10" s="27"/>
      <c r="E10" s="28">
        <f t="shared" si="0"/>
        <v>0.6965762372808838</v>
      </c>
      <c r="F10" s="19"/>
      <c r="G10" s="33"/>
      <c r="H10" s="54"/>
    </row>
    <row r="11" spans="1:20" ht="15" thickBot="1">
      <c r="A11" s="22">
        <f>A10+(A12-A10)/2</f>
        <v>187.5</v>
      </c>
      <c r="B11" s="28">
        <f t="shared" si="1"/>
        <v>28.529184289171138</v>
      </c>
      <c r="C11" s="19"/>
      <c r="D11" s="27"/>
      <c r="E11" s="28">
        <f t="shared" si="0"/>
        <v>0.69458458116781219</v>
      </c>
      <c r="F11" s="19"/>
      <c r="G11" s="33"/>
      <c r="H11" s="54"/>
    </row>
    <row r="12" spans="1:20" s="16" customFormat="1">
      <c r="A12" s="23">
        <v>250</v>
      </c>
      <c r="B12" s="29">
        <f t="shared" si="1"/>
        <v>28.338662986848636</v>
      </c>
      <c r="C12" s="43"/>
      <c r="D12" s="44"/>
      <c r="E12" s="29">
        <f t="shared" si="0"/>
        <v>0.69228641689453119</v>
      </c>
      <c r="F12" s="43"/>
      <c r="G12" s="45"/>
      <c r="H12" s="50">
        <f>ROUND(A12*B12*100/(E12*136000),1)</f>
        <v>7.5</v>
      </c>
    </row>
    <row r="13" spans="1:20">
      <c r="A13" s="22">
        <f>A12+(A14-A12)/2</f>
        <v>1037.5</v>
      </c>
      <c r="B13" s="28">
        <f t="shared" si="1"/>
        <v>25.136994517047672</v>
      </c>
      <c r="C13" s="19"/>
      <c r="D13" s="27"/>
      <c r="E13" s="28">
        <f t="shared" si="0"/>
        <v>0.65011116202517305</v>
      </c>
      <c r="F13" s="19"/>
      <c r="G13" s="33"/>
      <c r="H13" s="22">
        <f t="shared" ref="H13:H20" si="2">ROUND(A13*B13*100/(E13*136000),1)</f>
        <v>29.5</v>
      </c>
    </row>
    <row r="14" spans="1:20">
      <c r="A14" s="22">
        <f>A12+(A16-A12)/2</f>
        <v>1825</v>
      </c>
      <c r="B14" s="28">
        <f t="shared" si="1"/>
        <v>21.378852151009941</v>
      </c>
      <c r="C14" s="19"/>
      <c r="D14" s="27"/>
      <c r="E14" s="28">
        <f t="shared" si="0"/>
        <v>0.61363864025155013</v>
      </c>
      <c r="F14" s="19"/>
      <c r="G14" s="33"/>
      <c r="H14" s="22">
        <f t="shared" si="2"/>
        <v>46.8</v>
      </c>
    </row>
    <row r="15" spans="1:20">
      <c r="A15" s="22">
        <f>A14+(A16-A14)/2</f>
        <v>2612.5</v>
      </c>
      <c r="B15" s="28">
        <f t="shared" si="1"/>
        <v>17.827381387103376</v>
      </c>
      <c r="C15" s="19"/>
      <c r="D15" s="27"/>
      <c r="E15" s="28">
        <f t="shared" si="0"/>
        <v>0.60203712053123704</v>
      </c>
      <c r="F15" s="19"/>
      <c r="G15" s="33"/>
      <c r="H15" s="22">
        <f t="shared" si="2"/>
        <v>56.9</v>
      </c>
    </row>
    <row r="16" spans="1:20" s="16" customFormat="1">
      <c r="A16" s="23">
        <v>3400</v>
      </c>
      <c r="B16" s="29">
        <f t="shared" si="1"/>
        <v>14.475027770233917</v>
      </c>
      <c r="C16" s="43"/>
      <c r="D16" s="44"/>
      <c r="E16" s="29">
        <f t="shared" si="0"/>
        <v>0.60734460395519996</v>
      </c>
      <c r="F16" s="43"/>
      <c r="G16" s="45"/>
      <c r="H16" s="51">
        <f t="shared" si="2"/>
        <v>59.6</v>
      </c>
    </row>
    <row r="17" spans="1:20">
      <c r="A17" s="22">
        <f>A16+(A18-A16)/2</f>
        <v>3737.5</v>
      </c>
      <c r="B17" s="28">
        <f t="shared" si="1"/>
        <v>12.928376302469083</v>
      </c>
      <c r="C17" s="19"/>
      <c r="D17" s="27"/>
      <c r="E17" s="28">
        <f t="shared" si="0"/>
        <v>0.60811108533901204</v>
      </c>
      <c r="F17" s="19"/>
      <c r="G17" s="33"/>
      <c r="H17" s="22">
        <f t="shared" si="2"/>
        <v>58.4</v>
      </c>
    </row>
    <row r="18" spans="1:20">
      <c r="A18" s="22">
        <f>A16+(A20-A16)/2</f>
        <v>4075</v>
      </c>
      <c r="B18" s="28">
        <f t="shared" si="1"/>
        <v>11.1709743343637</v>
      </c>
      <c r="C18" s="19"/>
      <c r="D18" s="27"/>
      <c r="E18" s="28">
        <f t="shared" si="0"/>
        <v>0.60345451235784897</v>
      </c>
      <c r="F18" s="19"/>
      <c r="G18" s="33"/>
      <c r="H18" s="22">
        <f t="shared" si="2"/>
        <v>55.5</v>
      </c>
    </row>
    <row r="19" spans="1:20">
      <c r="A19" s="22">
        <f>A18+(A20-A18)/2</f>
        <v>4412.5</v>
      </c>
      <c r="B19" s="28">
        <f t="shared" si="1"/>
        <v>9.064977805540817</v>
      </c>
      <c r="C19" s="19"/>
      <c r="D19" s="27"/>
      <c r="E19" s="28">
        <f t="shared" si="0"/>
        <v>0.58960838505441071</v>
      </c>
      <c r="F19" s="19"/>
      <c r="G19" s="33"/>
      <c r="H19" s="22">
        <f t="shared" si="2"/>
        <v>49.9</v>
      </c>
    </row>
    <row r="20" spans="1:20" s="16" customFormat="1" ht="15" thickBot="1">
      <c r="A20" s="23">
        <f>F2</f>
        <v>4750</v>
      </c>
      <c r="B20" s="29">
        <f t="shared" si="1"/>
        <v>6.4438243862958995</v>
      </c>
      <c r="C20" s="43"/>
      <c r="D20" s="44"/>
      <c r="E20" s="29">
        <f t="shared" si="0"/>
        <v>0.56242965287109348</v>
      </c>
      <c r="F20" s="43"/>
      <c r="G20" s="45"/>
      <c r="H20" s="52">
        <f t="shared" si="2"/>
        <v>40</v>
      </c>
    </row>
    <row r="21" spans="1:20">
      <c r="A21" s="22">
        <f>A20+(A22-A20)/2</f>
        <v>4862.5</v>
      </c>
      <c r="B21" s="28">
        <f t="shared" si="1"/>
        <v>5.4226514516385471</v>
      </c>
      <c r="C21" s="19"/>
      <c r="D21" s="27"/>
      <c r="E21" s="28">
        <f t="shared" si="0"/>
        <v>0.54964704293918198</v>
      </c>
      <c r="F21" s="19"/>
      <c r="G21" s="33"/>
      <c r="H21" s="54"/>
    </row>
    <row r="22" spans="1:20">
      <c r="A22" s="22">
        <f>A20+(A24-A20)/2</f>
        <v>4975</v>
      </c>
      <c r="B22" s="28">
        <f t="shared" si="1"/>
        <v>4.3147652085294315</v>
      </c>
      <c r="C22" s="19"/>
      <c r="D22" s="27"/>
      <c r="E22" s="28">
        <f t="shared" si="0"/>
        <v>0.53472123023364682</v>
      </c>
      <c r="F22" s="19"/>
      <c r="G22" s="33"/>
      <c r="H22" s="54"/>
    </row>
    <row r="23" spans="1:20">
      <c r="A23" s="22">
        <f>A22+(A24-A22)/2</f>
        <v>5087.5</v>
      </c>
      <c r="B23" s="28">
        <f t="shared" si="1"/>
        <v>3.1118257806940099</v>
      </c>
      <c r="C23" s="19"/>
      <c r="D23" s="27"/>
      <c r="E23" s="28">
        <f t="shared" si="0"/>
        <v>0.51747952183694423</v>
      </c>
      <c r="F23" s="19"/>
      <c r="G23" s="33"/>
      <c r="H23" s="54"/>
    </row>
    <row r="24" spans="1:20" ht="15" thickBot="1">
      <c r="A24" s="24">
        <v>5200</v>
      </c>
      <c r="B24" s="30">
        <f t="shared" si="1"/>
        <v>1.8051253232025641</v>
      </c>
      <c r="C24" s="31"/>
      <c r="D24" s="32"/>
      <c r="E24" s="30">
        <f t="shared" si="0"/>
        <v>0.49774723637760021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FCNPSH</v>
      </c>
      <c r="C27" s="11" t="str">
        <f>C2</f>
        <v>400-KOMP</v>
      </c>
      <c r="D27" s="11">
        <f>A12</f>
        <v>250</v>
      </c>
      <c r="E27" s="11">
        <f>A16</f>
        <v>3400</v>
      </c>
      <c r="F27" s="11">
        <f>A20</f>
        <v>4750</v>
      </c>
      <c r="G27" s="69">
        <f t="shared" ref="G27:L27" si="3">G2</f>
        <v>29.015419999999999</v>
      </c>
      <c r="H27" s="69">
        <f t="shared" si="3"/>
        <v>-2.2200000000000002E-3</v>
      </c>
      <c r="I27" s="69">
        <f t="shared" si="3"/>
        <v>-2.1220799999999998E-6</v>
      </c>
      <c r="J27" s="69">
        <f t="shared" si="3"/>
        <v>7.1502400000000001E-10</v>
      </c>
      <c r="K27" s="69">
        <f t="shared" si="3"/>
        <v>-7.6417400000000005E-14</v>
      </c>
      <c r="L27" s="69">
        <f t="shared" si="3"/>
        <v>-7.7586699999999998E-19</v>
      </c>
      <c r="M27" s="69">
        <f t="shared" ref="M27:R27" si="4">N2</f>
        <v>0.69948999999999995</v>
      </c>
      <c r="N27" s="69">
        <f t="shared" si="4"/>
        <v>-1.6980799999999998E-5</v>
      </c>
      <c r="O27" s="69">
        <f t="shared" si="4"/>
        <v>-5.4068599999999998E-8</v>
      </c>
      <c r="P27" s="69">
        <f t="shared" si="4"/>
        <v>2.8013900000000001E-11</v>
      </c>
      <c r="Q27" s="69">
        <f t="shared" si="4"/>
        <v>-4.3425200000000002E-15</v>
      </c>
      <c r="R27" s="69">
        <f t="shared" si="4"/>
        <v>1.5377999999999999E-19</v>
      </c>
    </row>
    <row r="31" spans="1:20">
      <c r="F31">
        <f>A12</f>
        <v>250</v>
      </c>
      <c r="G31">
        <v>0</v>
      </c>
      <c r="H31">
        <f t="shared" ref="H31:H36" si="5">F31</f>
        <v>250</v>
      </c>
      <c r="I31">
        <v>0</v>
      </c>
    </row>
    <row r="32" spans="1:20">
      <c r="F32">
        <f>F31</f>
        <v>250</v>
      </c>
      <c r="G32">
        <f>ROUND(B8,0)</f>
        <v>29</v>
      </c>
      <c r="H32">
        <f t="shared" si="5"/>
        <v>250</v>
      </c>
      <c r="I32">
        <f>ROUND(MAX(E8:E24),2)</f>
        <v>0.7</v>
      </c>
    </row>
    <row r="33" spans="6:9">
      <c r="F33">
        <f>A16</f>
        <v>3400</v>
      </c>
      <c r="G33">
        <v>0</v>
      </c>
      <c r="H33">
        <f t="shared" si="5"/>
        <v>3400</v>
      </c>
      <c r="I33">
        <v>0</v>
      </c>
    </row>
    <row r="34" spans="6:9">
      <c r="F34">
        <f>F33</f>
        <v>3400</v>
      </c>
      <c r="G34">
        <f>G32</f>
        <v>29</v>
      </c>
      <c r="H34">
        <f t="shared" si="5"/>
        <v>3400</v>
      </c>
      <c r="I34">
        <f>I32</f>
        <v>0.7</v>
      </c>
    </row>
    <row r="35" spans="6:9">
      <c r="F35">
        <f>A20</f>
        <v>4750</v>
      </c>
      <c r="G35">
        <v>0</v>
      </c>
      <c r="H35">
        <f t="shared" si="5"/>
        <v>4750</v>
      </c>
      <c r="I35">
        <v>0</v>
      </c>
    </row>
    <row r="36" spans="6:9">
      <c r="F36">
        <f>F35</f>
        <v>4750</v>
      </c>
      <c r="G36">
        <f>G34</f>
        <v>29</v>
      </c>
      <c r="H36">
        <f t="shared" si="5"/>
        <v>4750</v>
      </c>
      <c r="I36">
        <f>I34</f>
        <v>0.7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20" sqref="A20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08" t="s">
        <v>276</v>
      </c>
      <c r="C2" s="207" t="s">
        <v>277</v>
      </c>
      <c r="D2" s="70">
        <v>500</v>
      </c>
      <c r="E2" s="70">
        <v>7600</v>
      </c>
      <c r="F2" s="70">
        <v>11000</v>
      </c>
      <c r="G2" s="72">
        <v>54.3</v>
      </c>
      <c r="H2" s="72">
        <v>-4.5550820000000002E-3</v>
      </c>
      <c r="I2" s="72">
        <v>1.031675E-6</v>
      </c>
      <c r="J2" s="72">
        <v>-2.9421260000000001E-10</v>
      </c>
      <c r="K2" s="72">
        <v>3.210864E-14</v>
      </c>
      <c r="L2" s="72">
        <v>-1.221063E-18</v>
      </c>
      <c r="M2" s="8">
        <v>0</v>
      </c>
      <c r="N2" s="72">
        <v>2.8245</v>
      </c>
      <c r="O2" s="72">
        <v>-2.561385E-4</v>
      </c>
      <c r="P2" s="72">
        <v>1.1078640000000001E-7</v>
      </c>
      <c r="Q2" s="72">
        <v>-2.4189500000000001E-11</v>
      </c>
      <c r="R2" s="72">
        <v>2.3610659999999999E-15</v>
      </c>
      <c r="S2" s="95">
        <v>-8.51146E-20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54.3</v>
      </c>
      <c r="C8" s="36"/>
      <c r="D8" s="65"/>
      <c r="E8" s="63">
        <f>N2</f>
        <v>2.8245</v>
      </c>
      <c r="F8" s="36"/>
      <c r="G8" s="38"/>
      <c r="H8" s="53"/>
    </row>
    <row r="9" spans="1:20">
      <c r="A9" s="22">
        <f>A10/2</f>
        <v>125</v>
      </c>
      <c r="B9" s="64">
        <f>$G$2+$H$2*A9+$I$2*A9^2+$J$2*A9^3+$K$2*A9^4+$L$2*A9^5+$M$2*A9^6</f>
        <v>53.74616783965017</v>
      </c>
      <c r="C9" s="19"/>
      <c r="D9" s="66"/>
      <c r="E9" s="64">
        <f t="shared" ref="E9:E24" si="0">$N$2+$O$2*A9+$P$2*A9^2+$Q$2*A9^3+$R$2*A9^4+$S$2*A9^5+$T$2*A9^6</f>
        <v>2.7941670537174499</v>
      </c>
      <c r="F9" s="19"/>
      <c r="G9" s="33"/>
      <c r="H9" s="54"/>
    </row>
    <row r="10" spans="1:20">
      <c r="A10" s="22">
        <f>A12/2</f>
        <v>250</v>
      </c>
      <c r="B10" s="28">
        <f t="shared" ref="B10:B24" si="1">$G$2+$H$2*A10+$I$2*A10^2+$J$2*A10^3+$K$2*A10^4+$L$2*A10^5+$M$2*A10^6</f>
        <v>53.22123634755566</v>
      </c>
      <c r="C10" s="19"/>
      <c r="D10" s="27"/>
      <c r="E10" s="28">
        <f t="shared" si="0"/>
        <v>2.767020703856836</v>
      </c>
      <c r="F10" s="19"/>
      <c r="G10" s="33"/>
      <c r="H10" s="54"/>
    </row>
    <row r="11" spans="1:20" ht="15" thickBot="1">
      <c r="A11" s="22">
        <f>A10+(A12-A10)/2</f>
        <v>375</v>
      </c>
      <c r="B11" s="28">
        <f t="shared" si="1"/>
        <v>52.722034335071129</v>
      </c>
      <c r="C11" s="19"/>
      <c r="D11" s="27"/>
      <c r="E11" s="28">
        <f t="shared" si="0"/>
        <v>2.7427978416479557</v>
      </c>
      <c r="F11" s="19"/>
      <c r="G11" s="33"/>
      <c r="H11" s="54"/>
    </row>
    <row r="12" spans="1:20" s="16" customFormat="1">
      <c r="A12" s="23">
        <f>D2</f>
        <v>500</v>
      </c>
      <c r="B12" s="29">
        <f t="shared" si="1"/>
        <v>52.245569806781255</v>
      </c>
      <c r="C12" s="43"/>
      <c r="D12" s="44"/>
      <c r="E12" s="29">
        <f t="shared" si="0"/>
        <v>2.7212485692937505</v>
      </c>
      <c r="F12" s="43"/>
      <c r="G12" s="45"/>
      <c r="H12" s="50">
        <f>ROUND(A12*B12*100/(E12*136000),1)</f>
        <v>7.1</v>
      </c>
    </row>
    <row r="13" spans="1:20">
      <c r="A13" s="22">
        <f>A12+(A14-A12)/2</f>
        <v>2275</v>
      </c>
      <c r="B13" s="28">
        <f t="shared" si="1"/>
        <v>46.598216124680064</v>
      </c>
      <c r="C13" s="19"/>
      <c r="D13" s="27"/>
      <c r="E13" s="28">
        <f t="shared" si="0"/>
        <v>2.5884125314547242</v>
      </c>
      <c r="F13" s="19"/>
      <c r="G13" s="33"/>
      <c r="H13" s="22">
        <f t="shared" ref="H13:H20" si="2">ROUND(A13*B13*100/(E13*136000),1)</f>
        <v>30.1</v>
      </c>
    </row>
    <row r="14" spans="1:20">
      <c r="A14" s="22">
        <f>A12+(A16-A12)/2</f>
        <v>4050</v>
      </c>
      <c r="B14" s="28">
        <f t="shared" si="1"/>
        <v>40.537465397409534</v>
      </c>
      <c r="C14" s="19"/>
      <c r="D14" s="27"/>
      <c r="E14" s="28">
        <f t="shared" si="0"/>
        <v>2.5398848447232392</v>
      </c>
      <c r="F14" s="19"/>
      <c r="G14" s="33"/>
      <c r="H14" s="22">
        <f t="shared" si="2"/>
        <v>47.5</v>
      </c>
    </row>
    <row r="15" spans="1:20">
      <c r="A15" s="22">
        <f>A14+(A16-A14)/2</f>
        <v>5825</v>
      </c>
      <c r="B15" s="28">
        <f t="shared" si="1"/>
        <v>33.399631371634094</v>
      </c>
      <c r="C15" s="19"/>
      <c r="D15" s="27"/>
      <c r="E15" s="28">
        <f t="shared" si="0"/>
        <v>2.4580554235397249</v>
      </c>
      <c r="F15" s="19"/>
      <c r="G15" s="33"/>
      <c r="H15" s="22">
        <f t="shared" si="2"/>
        <v>58.2</v>
      </c>
    </row>
    <row r="16" spans="1:20" s="16" customFormat="1">
      <c r="A16" s="23">
        <f>E2</f>
        <v>7600</v>
      </c>
      <c r="B16" s="29">
        <f t="shared" si="1"/>
        <v>26.279702160517104</v>
      </c>
      <c r="C16" s="43"/>
      <c r="D16" s="44"/>
      <c r="E16" s="29">
        <f t="shared" si="0"/>
        <v>2.3771875742807049</v>
      </c>
      <c r="F16" s="43"/>
      <c r="G16" s="45"/>
      <c r="H16" s="51">
        <f t="shared" si="2"/>
        <v>61.8</v>
      </c>
    </row>
    <row r="17" spans="1:20">
      <c r="A17" s="22">
        <f>A16+(A18-A16)/2</f>
        <v>8450</v>
      </c>
      <c r="B17" s="28">
        <f t="shared" si="1"/>
        <v>23.055908562691634</v>
      </c>
      <c r="C17" s="19"/>
      <c r="D17" s="27"/>
      <c r="E17" s="28">
        <f t="shared" si="0"/>
        <v>2.3464532565127567</v>
      </c>
      <c r="F17" s="19"/>
      <c r="G17" s="33"/>
      <c r="H17" s="22">
        <f t="shared" si="2"/>
        <v>61.1</v>
      </c>
    </row>
    <row r="18" spans="1:20">
      <c r="A18" s="22">
        <f>A16+(A20-A16)/2</f>
        <v>9300</v>
      </c>
      <c r="B18" s="28">
        <f t="shared" si="1"/>
        <v>19.756738027207419</v>
      </c>
      <c r="C18" s="19"/>
      <c r="D18" s="27"/>
      <c r="E18" s="28">
        <f t="shared" si="0"/>
        <v>2.308011977164421</v>
      </c>
      <c r="F18" s="19"/>
      <c r="G18" s="33"/>
      <c r="H18" s="22">
        <f t="shared" si="2"/>
        <v>58.5</v>
      </c>
    </row>
    <row r="19" spans="1:20">
      <c r="A19" s="22">
        <f>A18+(A20-A18)/2</f>
        <v>10150</v>
      </c>
      <c r="B19" s="28">
        <f t="shared" si="1"/>
        <v>15.946139712867335</v>
      </c>
      <c r="C19" s="19"/>
      <c r="D19" s="27"/>
      <c r="E19" s="28">
        <f t="shared" si="0"/>
        <v>2.2339832894354554</v>
      </c>
      <c r="F19" s="19"/>
      <c r="G19" s="33"/>
      <c r="H19" s="22">
        <f t="shared" si="2"/>
        <v>53.3</v>
      </c>
    </row>
    <row r="20" spans="1:20" s="16" customFormat="1" ht="15" thickBot="1">
      <c r="A20" s="23">
        <f>F2</f>
        <v>11000</v>
      </c>
      <c r="B20" s="29">
        <f t="shared" si="1"/>
        <v>10.878983427000009</v>
      </c>
      <c r="C20" s="43"/>
      <c r="D20" s="44"/>
      <c r="E20" s="29">
        <f t="shared" si="0"/>
        <v>2.0764822614000007</v>
      </c>
      <c r="F20" s="43"/>
      <c r="G20" s="45"/>
      <c r="H20" s="52">
        <f t="shared" si="2"/>
        <v>42.4</v>
      </c>
    </row>
    <row r="21" spans="1:20">
      <c r="A21" s="22">
        <f>A20+(A22-A20)/2</f>
        <v>11250</v>
      </c>
      <c r="B21" s="28">
        <f t="shared" si="1"/>
        <v>8.9973303350829781</v>
      </c>
      <c r="C21" s="19"/>
      <c r="D21" s="27"/>
      <c r="E21" s="28">
        <f t="shared" si="0"/>
        <v>2.0044398797607332</v>
      </c>
      <c r="F21" s="19"/>
      <c r="G21" s="33"/>
      <c r="H21" s="54"/>
    </row>
    <row r="22" spans="1:20">
      <c r="A22" s="22">
        <f>A20+(A24-A20)/2</f>
        <v>11500</v>
      </c>
      <c r="B22" s="28">
        <f t="shared" si="1"/>
        <v>6.8777239709687876</v>
      </c>
      <c r="C22" s="19"/>
      <c r="D22" s="27"/>
      <c r="E22" s="28">
        <f t="shared" si="0"/>
        <v>1.9168084970062509</v>
      </c>
      <c r="F22" s="19"/>
      <c r="G22" s="33"/>
      <c r="H22" s="54"/>
    </row>
    <row r="23" spans="1:20">
      <c r="A23" s="22">
        <f>A22+(A24-A22)/2</f>
        <v>11750</v>
      </c>
      <c r="B23" s="28">
        <f t="shared" si="1"/>
        <v>4.4814079610537192</v>
      </c>
      <c r="C23" s="19"/>
      <c r="D23" s="27"/>
      <c r="E23" s="28">
        <f t="shared" si="0"/>
        <v>1.8110658060369147</v>
      </c>
      <c r="F23" s="19"/>
      <c r="G23" s="33"/>
      <c r="H23" s="54"/>
    </row>
    <row r="24" spans="1:20" ht="15" thickBot="1">
      <c r="A24" s="24">
        <v>12000</v>
      </c>
      <c r="B24" s="30">
        <f t="shared" si="1"/>
        <v>1.7660538239999255</v>
      </c>
      <c r="C24" s="31"/>
      <c r="D24" s="32"/>
      <c r="E24" s="30">
        <f t="shared" si="0"/>
        <v>1.6844520287999956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GCNPSH</v>
      </c>
      <c r="C27" s="11" t="str">
        <f>C2</f>
        <v>538-NPSH</v>
      </c>
      <c r="D27" s="11">
        <f>A12</f>
        <v>500</v>
      </c>
      <c r="E27" s="11">
        <f>A16</f>
        <v>7600</v>
      </c>
      <c r="F27" s="11">
        <f>A20</f>
        <v>11000</v>
      </c>
      <c r="G27" s="69">
        <f t="shared" ref="G27:L27" si="3">G2</f>
        <v>54.3</v>
      </c>
      <c r="H27" s="69">
        <f t="shared" si="3"/>
        <v>-4.5550820000000002E-3</v>
      </c>
      <c r="I27" s="69">
        <f t="shared" si="3"/>
        <v>1.031675E-6</v>
      </c>
      <c r="J27" s="69">
        <f t="shared" si="3"/>
        <v>-2.9421260000000001E-10</v>
      </c>
      <c r="K27" s="69">
        <f t="shared" si="3"/>
        <v>3.210864E-14</v>
      </c>
      <c r="L27" s="69">
        <f t="shared" si="3"/>
        <v>-1.221063E-18</v>
      </c>
      <c r="M27" s="69">
        <f t="shared" ref="M27:R27" si="4">N2</f>
        <v>2.8245</v>
      </c>
      <c r="N27" s="69">
        <f t="shared" si="4"/>
        <v>-2.561385E-4</v>
      </c>
      <c r="O27" s="69">
        <f t="shared" si="4"/>
        <v>1.1078640000000001E-7</v>
      </c>
      <c r="P27" s="69">
        <f t="shared" si="4"/>
        <v>-2.4189500000000001E-11</v>
      </c>
      <c r="Q27" s="69">
        <f t="shared" si="4"/>
        <v>2.3610659999999999E-15</v>
      </c>
      <c r="R27" s="69">
        <f t="shared" si="4"/>
        <v>-8.51146E-20</v>
      </c>
    </row>
    <row r="31" spans="1:20">
      <c r="F31">
        <f>A12</f>
        <v>500</v>
      </c>
      <c r="G31">
        <v>0</v>
      </c>
      <c r="H31">
        <f t="shared" ref="H31:H36" si="5">F31</f>
        <v>500</v>
      </c>
      <c r="I31">
        <v>0</v>
      </c>
    </row>
    <row r="32" spans="1:20">
      <c r="F32">
        <f>F31</f>
        <v>500</v>
      </c>
      <c r="G32">
        <f>ROUND(B8,0)</f>
        <v>54</v>
      </c>
      <c r="H32">
        <f t="shared" si="5"/>
        <v>500</v>
      </c>
      <c r="I32">
        <f>ROUND(MAX(E8:E24),2)</f>
        <v>2.82</v>
      </c>
    </row>
    <row r="33" spans="6:9">
      <c r="F33">
        <f>A16</f>
        <v>7600</v>
      </c>
      <c r="G33">
        <v>0</v>
      </c>
      <c r="H33">
        <f t="shared" si="5"/>
        <v>7600</v>
      </c>
      <c r="I33">
        <v>0</v>
      </c>
    </row>
    <row r="34" spans="6:9">
      <c r="F34">
        <f>F33</f>
        <v>7600</v>
      </c>
      <c r="G34">
        <f>G32</f>
        <v>54</v>
      </c>
      <c r="H34">
        <f t="shared" si="5"/>
        <v>7600</v>
      </c>
      <c r="I34">
        <f>I32</f>
        <v>2.82</v>
      </c>
    </row>
    <row r="35" spans="6:9">
      <c r="F35">
        <f>A20</f>
        <v>11000</v>
      </c>
      <c r="G35">
        <v>0</v>
      </c>
      <c r="H35">
        <f t="shared" si="5"/>
        <v>11000</v>
      </c>
      <c r="I35">
        <v>0</v>
      </c>
    </row>
    <row r="36" spans="6:9">
      <c r="F36">
        <f>F35</f>
        <v>11000</v>
      </c>
      <c r="G36">
        <f>G34</f>
        <v>54</v>
      </c>
      <c r="H36">
        <f t="shared" si="5"/>
        <v>11000</v>
      </c>
      <c r="I36">
        <f>I34</f>
        <v>2.82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131</v>
      </c>
      <c r="C2" s="12" t="s">
        <v>152</v>
      </c>
      <c r="D2" s="2">
        <v>12797.08</v>
      </c>
      <c r="E2" s="2">
        <v>20736.580000000002</v>
      </c>
      <c r="F2" s="2">
        <v>27174.82</v>
      </c>
      <c r="G2" s="8">
        <v>131.77099999999999</v>
      </c>
      <c r="H2" s="8">
        <v>-2.3049199999999998E-3</v>
      </c>
      <c r="I2" s="8">
        <v>2.3029500000000001E-7</v>
      </c>
      <c r="J2" s="8">
        <v>-1.29886E-11</v>
      </c>
      <c r="K2" s="8">
        <v>1.5531300000000001E-16</v>
      </c>
      <c r="L2" s="8"/>
      <c r="M2" s="8"/>
      <c r="N2" s="8">
        <v>12.7</v>
      </c>
      <c r="O2" s="8">
        <v>-2.9798699999999999E-4</v>
      </c>
      <c r="P2" s="8">
        <v>8.3477199999999998E-8</v>
      </c>
      <c r="Q2" s="8">
        <v>-3.4021099999999999E-12</v>
      </c>
      <c r="R2" s="8">
        <v>3.8579099999999998E-17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6" t="s">
        <v>66</v>
      </c>
      <c r="D7" s="42" t="s">
        <v>66</v>
      </c>
      <c r="E7" s="40" t="s">
        <v>68</v>
      </c>
      <c r="F7" s="86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131.77099999999999</v>
      </c>
      <c r="C8" s="36"/>
      <c r="D8" s="65"/>
      <c r="E8" s="63">
        <f>N2</f>
        <v>12.7</v>
      </c>
      <c r="F8" s="36"/>
      <c r="G8" s="38"/>
      <c r="H8" s="53"/>
    </row>
    <row r="9" spans="1:20">
      <c r="A9" s="22">
        <f>A10/2</f>
        <v>3200</v>
      </c>
      <c r="B9" s="64">
        <f>$G$2+$H$2*A9+$I$2*A9^2+$J$2*A9^3+$K$2*A9^4+$L$2*A9^5+$M$2*A9^6</f>
        <v>126.34415210362879</v>
      </c>
      <c r="C9" s="19"/>
      <c r="D9" s="66"/>
      <c r="E9" s="64">
        <f t="shared" ref="E9:E24" si="0">$N$2+$O$2*A9+$P$2*A9^2+$Q$2*A9^3+$R$2*A9^4+$S$2*A9^5+$T$2*A9^6</f>
        <v>12.493813099356158</v>
      </c>
      <c r="F9" s="19"/>
      <c r="G9" s="33"/>
      <c r="H9" s="54"/>
    </row>
    <row r="10" spans="1:20">
      <c r="A10" s="22">
        <f>A12/2</f>
        <v>6400</v>
      </c>
      <c r="B10" s="28">
        <f t="shared" ref="B10:B24" si="1">$G$2+$H$2*A10+$I$2*A10^2+$J$2*A10^3+$K$2*A10^4+$L$2*A10^5+$M$2*A10^6</f>
        <v>123.30808361646079</v>
      </c>
      <c r="C10" s="19"/>
      <c r="D10" s="27"/>
      <c r="E10" s="28">
        <f t="shared" si="0"/>
        <v>13.384991577538559</v>
      </c>
      <c r="F10" s="19"/>
      <c r="G10" s="33"/>
      <c r="H10" s="54"/>
    </row>
    <row r="11" spans="1:20" ht="15" thickBot="1">
      <c r="A11" s="22">
        <f>A10+(A12-A10)/2</f>
        <v>9600</v>
      </c>
      <c r="B11" s="28">
        <f t="shared" si="1"/>
        <v>120.6954188131328</v>
      </c>
      <c r="C11" s="19"/>
      <c r="D11" s="27"/>
      <c r="E11" s="28">
        <f t="shared" si="0"/>
        <v>14.850284617768958</v>
      </c>
      <c r="F11" s="19"/>
      <c r="G11" s="33"/>
      <c r="H11" s="54"/>
    </row>
    <row r="12" spans="1:20" s="16" customFormat="1">
      <c r="A12" s="23">
        <v>12800</v>
      </c>
      <c r="B12" s="29">
        <f t="shared" si="1"/>
        <v>116.92963993057279</v>
      </c>
      <c r="C12" s="43"/>
      <c r="D12" s="44"/>
      <c r="E12" s="29">
        <f t="shared" si="0"/>
        <v>16.46352888733696</v>
      </c>
      <c r="F12" s="43"/>
      <c r="G12" s="45"/>
      <c r="H12" s="50">
        <f>ROUND(A12*B12*100/(E12*136000),1)</f>
        <v>66.8</v>
      </c>
    </row>
    <row r="13" spans="1:20">
      <c r="A13" s="22">
        <f>A12+(A14-A12)/2</f>
        <v>14850</v>
      </c>
      <c r="B13" s="28">
        <f t="shared" si="1"/>
        <v>113.34652882664471</v>
      </c>
      <c r="C13" s="19"/>
      <c r="D13" s="27"/>
      <c r="E13" s="28">
        <f t="shared" si="0"/>
        <v>17.418511427671667</v>
      </c>
      <c r="F13" s="19"/>
      <c r="G13" s="33"/>
      <c r="H13" s="22">
        <f t="shared" ref="H13:H20" si="2">ROUND(A13*B13*100/(E13*136000),1)</f>
        <v>71.099999999999994</v>
      </c>
    </row>
    <row r="14" spans="1:20">
      <c r="A14" s="22">
        <f>A12+(A16-A12)/2</f>
        <v>16900</v>
      </c>
      <c r="B14" s="28">
        <f t="shared" si="1"/>
        <v>108.56827411966731</v>
      </c>
      <c r="C14" s="19"/>
      <c r="D14" s="27"/>
      <c r="E14" s="28">
        <f t="shared" si="0"/>
        <v>18.231623330863108</v>
      </c>
      <c r="F14" s="19"/>
      <c r="G14" s="33"/>
      <c r="H14" s="22">
        <f t="shared" si="2"/>
        <v>74</v>
      </c>
    </row>
    <row r="15" spans="1:20">
      <c r="A15" s="22">
        <f>A14+(A16-A14)/2</f>
        <v>18950</v>
      </c>
      <c r="B15" s="28">
        <f t="shared" si="1"/>
        <v>102.4332789205672</v>
      </c>
      <c r="C15" s="19"/>
      <c r="D15" s="27"/>
      <c r="E15" s="28">
        <f t="shared" si="0"/>
        <v>18.853637575374918</v>
      </c>
      <c r="F15" s="19"/>
      <c r="G15" s="33"/>
      <c r="H15" s="22">
        <f t="shared" si="2"/>
        <v>75.7</v>
      </c>
    </row>
    <row r="16" spans="1:20" s="16" customFormat="1">
      <c r="A16" s="23">
        <v>21000</v>
      </c>
      <c r="B16" s="29">
        <f t="shared" si="1"/>
        <v>94.84577795300001</v>
      </c>
      <c r="C16" s="43"/>
      <c r="D16" s="44"/>
      <c r="E16" s="29">
        <f t="shared" si="0"/>
        <v>19.251679437099998</v>
      </c>
      <c r="F16" s="43"/>
      <c r="G16" s="45"/>
      <c r="H16" s="51">
        <f t="shared" si="2"/>
        <v>76.099999999999994</v>
      </c>
    </row>
    <row r="17" spans="1:20">
      <c r="A17" s="22">
        <f>A16+(A18-A16)/2</f>
        <v>22625</v>
      </c>
      <c r="B17" s="28">
        <f t="shared" si="1"/>
        <v>87.777213669695556</v>
      </c>
      <c r="C17" s="19"/>
      <c r="D17" s="27"/>
      <c r="E17" s="28">
        <f t="shared" si="0"/>
        <v>19.396576052268333</v>
      </c>
      <c r="F17" s="19"/>
      <c r="G17" s="33"/>
      <c r="H17" s="22">
        <f t="shared" si="2"/>
        <v>75.3</v>
      </c>
    </row>
    <row r="18" spans="1:20">
      <c r="A18" s="22">
        <f>A16+(A20-A16)/2</f>
        <v>24250</v>
      </c>
      <c r="B18" s="28">
        <f t="shared" si="1"/>
        <v>79.790364174816403</v>
      </c>
      <c r="C18" s="19"/>
      <c r="D18" s="27"/>
      <c r="E18" s="28">
        <f t="shared" si="0"/>
        <v>19.389111426980861</v>
      </c>
      <c r="F18" s="19"/>
      <c r="G18" s="33"/>
      <c r="H18" s="22">
        <f t="shared" si="2"/>
        <v>73.400000000000006</v>
      </c>
    </row>
    <row r="19" spans="1:20">
      <c r="A19" s="22">
        <f>A18+(A20-A18)/2</f>
        <v>25875</v>
      </c>
      <c r="B19" s="28">
        <f t="shared" si="1"/>
        <v>70.925702166824479</v>
      </c>
      <c r="C19" s="19"/>
      <c r="D19" s="27"/>
      <c r="E19" s="28">
        <f t="shared" si="0"/>
        <v>19.234812748735131</v>
      </c>
      <c r="F19" s="19"/>
      <c r="G19" s="33"/>
      <c r="H19" s="22">
        <f t="shared" si="2"/>
        <v>70.2</v>
      </c>
    </row>
    <row r="20" spans="1:20" s="16" customFormat="1" ht="15" thickBot="1">
      <c r="A20" s="23">
        <v>27500</v>
      </c>
      <c r="B20" s="29">
        <f t="shared" si="1"/>
        <v>61.249691914062481</v>
      </c>
      <c r="C20" s="43"/>
      <c r="D20" s="44"/>
      <c r="E20" s="29">
        <f t="shared" si="0"/>
        <v>18.945663402343747</v>
      </c>
      <c r="F20" s="43"/>
      <c r="G20" s="45"/>
      <c r="H20" s="52">
        <f t="shared" si="2"/>
        <v>65.400000000000006</v>
      </c>
    </row>
    <row r="21" spans="1:20">
      <c r="A21" s="22">
        <f>A20+(A22-A20)/2</f>
        <v>29625</v>
      </c>
      <c r="B21" s="28">
        <f t="shared" si="1"/>
        <v>47.52936275200021</v>
      </c>
      <c r="C21" s="19"/>
      <c r="D21" s="27"/>
      <c r="E21" s="28">
        <f t="shared" si="0"/>
        <v>18.395575018319111</v>
      </c>
      <c r="F21" s="19"/>
      <c r="G21" s="33"/>
      <c r="H21" s="54"/>
    </row>
    <row r="22" spans="1:20">
      <c r="A22" s="22">
        <f>A20+(A24-A20)/2</f>
        <v>31750</v>
      </c>
      <c r="B22" s="28">
        <f t="shared" si="1"/>
        <v>32.856132861066413</v>
      </c>
      <c r="C22" s="19"/>
      <c r="D22" s="27"/>
      <c r="E22" s="28">
        <f t="shared" si="0"/>
        <v>17.704963952668344</v>
      </c>
      <c r="F22" s="19"/>
      <c r="G22" s="33"/>
      <c r="H22" s="54"/>
    </row>
    <row r="23" spans="1:20">
      <c r="A23" s="22">
        <f>A22+(A24-A22)/2</f>
        <v>33875</v>
      </c>
      <c r="B23" s="28">
        <f t="shared" si="1"/>
        <v>17.579827267762028</v>
      </c>
      <c r="C23" s="19"/>
      <c r="D23" s="27"/>
      <c r="E23" s="28">
        <f t="shared" si="0"/>
        <v>16.950603959391358</v>
      </c>
      <c r="F23" s="19"/>
      <c r="G23" s="33"/>
      <c r="H23" s="54"/>
    </row>
    <row r="24" spans="1:20" ht="15" thickBot="1">
      <c r="A24" s="24">
        <v>36000</v>
      </c>
      <c r="B24" s="30">
        <f t="shared" si="1"/>
        <v>2.1262782080000306</v>
      </c>
      <c r="C24" s="31"/>
      <c r="D24" s="32"/>
      <c r="E24" s="30">
        <f t="shared" si="0"/>
        <v>16.228148665599988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SQ21000</v>
      </c>
      <c r="C27" s="11" t="str">
        <f>C2</f>
        <v>875-21000</v>
      </c>
      <c r="D27" s="11">
        <f>A12</f>
        <v>12800</v>
      </c>
      <c r="E27" s="11">
        <f>A16</f>
        <v>21000</v>
      </c>
      <c r="F27" s="11">
        <f>A20</f>
        <v>27500</v>
      </c>
      <c r="G27" s="69">
        <f t="shared" ref="G27:L27" si="3">G2</f>
        <v>131.77099999999999</v>
      </c>
      <c r="H27" s="69">
        <f t="shared" si="3"/>
        <v>-2.3049199999999998E-3</v>
      </c>
      <c r="I27" s="69">
        <f t="shared" si="3"/>
        <v>2.3029500000000001E-7</v>
      </c>
      <c r="J27" s="69">
        <f t="shared" si="3"/>
        <v>-1.29886E-11</v>
      </c>
      <c r="K27" s="69">
        <f t="shared" si="3"/>
        <v>1.5531300000000001E-16</v>
      </c>
      <c r="L27" s="69">
        <f t="shared" si="3"/>
        <v>0</v>
      </c>
      <c r="M27" s="69">
        <f t="shared" ref="M27:R27" si="4">N2</f>
        <v>12.7</v>
      </c>
      <c r="N27" s="69">
        <f t="shared" si="4"/>
        <v>-2.9798699999999999E-4</v>
      </c>
      <c r="O27" s="69">
        <f t="shared" si="4"/>
        <v>8.3477199999999998E-8</v>
      </c>
      <c r="P27" s="69">
        <f t="shared" si="4"/>
        <v>-3.4021099999999999E-12</v>
      </c>
      <c r="Q27" s="69">
        <f t="shared" si="4"/>
        <v>3.8579099999999998E-17</v>
      </c>
      <c r="R27" s="69">
        <f t="shared" si="4"/>
        <v>0</v>
      </c>
    </row>
    <row r="31" spans="1:20">
      <c r="F31">
        <f>A12</f>
        <v>12800</v>
      </c>
      <c r="G31">
        <v>0</v>
      </c>
      <c r="H31">
        <f t="shared" ref="H31:H36" si="5">F31</f>
        <v>12800</v>
      </c>
      <c r="I31">
        <v>0</v>
      </c>
    </row>
    <row r="32" spans="1:20">
      <c r="F32">
        <f>F31</f>
        <v>12800</v>
      </c>
      <c r="G32">
        <f>ROUND(B8,0)</f>
        <v>132</v>
      </c>
      <c r="H32">
        <f t="shared" si="5"/>
        <v>12800</v>
      </c>
      <c r="I32">
        <f>ROUND(MAX(E8:E24),2)</f>
        <v>19.399999999999999</v>
      </c>
    </row>
    <row r="33" spans="6:9">
      <c r="F33">
        <f>A16</f>
        <v>21000</v>
      </c>
      <c r="G33">
        <v>0</v>
      </c>
      <c r="H33">
        <f t="shared" si="5"/>
        <v>21000</v>
      </c>
      <c r="I33">
        <v>0</v>
      </c>
    </row>
    <row r="34" spans="6:9">
      <c r="F34">
        <f>F33</f>
        <v>21000</v>
      </c>
      <c r="G34">
        <f>G32</f>
        <v>132</v>
      </c>
      <c r="H34">
        <f t="shared" si="5"/>
        <v>21000</v>
      </c>
      <c r="I34">
        <f>I32</f>
        <v>19.399999999999999</v>
      </c>
    </row>
    <row r="35" spans="6:9">
      <c r="F35">
        <f>A20</f>
        <v>27500</v>
      </c>
      <c r="G35">
        <v>0</v>
      </c>
      <c r="H35">
        <f t="shared" si="5"/>
        <v>27500</v>
      </c>
      <c r="I35">
        <v>0</v>
      </c>
    </row>
    <row r="36" spans="6:9">
      <c r="F36">
        <f>F35</f>
        <v>27500</v>
      </c>
      <c r="G36">
        <f>G34</f>
        <v>132</v>
      </c>
      <c r="H36">
        <f t="shared" si="5"/>
        <v>27500</v>
      </c>
      <c r="I36">
        <f>I34</f>
        <v>19.399999999999999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129</v>
      </c>
      <c r="C2" s="12" t="s">
        <v>134</v>
      </c>
      <c r="D2" s="2">
        <v>18957.41</v>
      </c>
      <c r="E2" s="2">
        <v>27623.29</v>
      </c>
      <c r="F2" s="2">
        <v>35673.360000000001</v>
      </c>
      <c r="G2" s="8">
        <v>161.06399999999999</v>
      </c>
      <c r="H2" s="8">
        <v>-3.2663100000000001E-3</v>
      </c>
      <c r="I2" s="8">
        <v>1.6005999999999999E-7</v>
      </c>
      <c r="J2" s="8">
        <v>-4.0046299999999997E-12</v>
      </c>
      <c r="K2" s="8"/>
      <c r="L2" s="8"/>
      <c r="M2" s="8"/>
      <c r="N2" s="8">
        <v>20.6995</v>
      </c>
      <c r="O2" s="8">
        <v>-1.66787E-4</v>
      </c>
      <c r="P2" s="8">
        <v>4.4390999999999997E-8</v>
      </c>
      <c r="Q2" s="8">
        <v>-9.8663299999999992E-13</v>
      </c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6" t="s">
        <v>66</v>
      </c>
      <c r="D7" s="42" t="s">
        <v>66</v>
      </c>
      <c r="E7" s="40" t="s">
        <v>68</v>
      </c>
      <c r="F7" s="86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161.06399999999999</v>
      </c>
      <c r="C8" s="36"/>
      <c r="D8" s="65"/>
      <c r="E8" s="63">
        <f>N2</f>
        <v>20.6995</v>
      </c>
      <c r="F8" s="36"/>
      <c r="G8" s="38"/>
      <c r="H8" s="53"/>
    </row>
    <row r="9" spans="1:20">
      <c r="A9" s="22">
        <f>A10/2</f>
        <v>4750</v>
      </c>
      <c r="B9" s="64">
        <f>$G$2+$H$2*A9+$I$2*A9^2+$J$2*A9^3+$K$2*A9^4+$L$2*A9^5+$M$2*A9^6</f>
        <v>148.73119754421876</v>
      </c>
      <c r="C9" s="19"/>
      <c r="D9" s="66"/>
      <c r="E9" s="64">
        <f t="shared" ref="E9:E24" si="0">$N$2+$O$2*A9+$P$2*A9^2+$Q$2*A9^3+$R$2*A9^4+$S$2*A9^5+$T$2*A9^6</f>
        <v>20.803094378953123</v>
      </c>
      <c r="F9" s="19"/>
      <c r="G9" s="33"/>
      <c r="H9" s="54"/>
    </row>
    <row r="10" spans="1:20">
      <c r="A10" s="22">
        <f>A12/2</f>
        <v>9500</v>
      </c>
      <c r="B10" s="28">
        <f t="shared" ref="B10:B24" si="1">$G$2+$H$2*A10+$I$2*A10^2+$J$2*A10^3+$K$2*A10^4+$L$2*A10^5+$M$2*A10^6</f>
        <v>141.04600035375</v>
      </c>
      <c r="C10" s="19"/>
      <c r="D10" s="27"/>
      <c r="E10" s="28">
        <f t="shared" si="0"/>
        <v>22.275396781624998</v>
      </c>
      <c r="F10" s="19"/>
      <c r="G10" s="33"/>
      <c r="H10" s="54"/>
    </row>
    <row r="11" spans="1:20" ht="15" thickBot="1">
      <c r="A11" s="22">
        <f>A10+(A12-A10)/2</f>
        <v>14250</v>
      </c>
      <c r="B11" s="28">
        <f t="shared" si="1"/>
        <v>135.43330619390625</v>
      </c>
      <c r="C11" s="19"/>
      <c r="D11" s="27"/>
      <c r="E11" s="28">
        <f t="shared" si="0"/>
        <v>24.481971356734373</v>
      </c>
      <c r="F11" s="19"/>
      <c r="G11" s="33"/>
      <c r="H11" s="54"/>
    </row>
    <row r="12" spans="1:20" s="16" customFormat="1">
      <c r="A12" s="23">
        <v>19000</v>
      </c>
      <c r="B12" s="29">
        <f t="shared" si="1"/>
        <v>129.31801282999999</v>
      </c>
      <c r="C12" s="43"/>
      <c r="D12" s="44"/>
      <c r="E12" s="29">
        <f t="shared" si="0"/>
        <v>26.788382252999995</v>
      </c>
      <c r="F12" s="43"/>
      <c r="G12" s="45"/>
      <c r="H12" s="50">
        <f>ROUND(A12*B12*100/(E12*136000),1)</f>
        <v>67.400000000000006</v>
      </c>
    </row>
    <row r="13" spans="1:20">
      <c r="A13" s="22">
        <f>A12+(A14-A12)/2</f>
        <v>21250</v>
      </c>
      <c r="B13" s="28">
        <f t="shared" si="1"/>
        <v>125.50476564453123</v>
      </c>
      <c r="C13" s="19"/>
      <c r="D13" s="27"/>
      <c r="E13" s="28">
        <f t="shared" si="0"/>
        <v>27.733149826171875</v>
      </c>
      <c r="F13" s="19"/>
      <c r="G13" s="33"/>
      <c r="H13" s="22">
        <f t="shared" ref="H13:H20" si="2">ROUND(A13*B13*100/(E13*136000),1)</f>
        <v>70.7</v>
      </c>
    </row>
    <row r="14" spans="1:20">
      <c r="A14" s="22">
        <f>A12+(A16-A12)/2</f>
        <v>23500</v>
      </c>
      <c r="B14" s="28">
        <f t="shared" si="1"/>
        <v>120.72726243874999</v>
      </c>
      <c r="C14" s="19"/>
      <c r="D14" s="27"/>
      <c r="E14" s="28">
        <f t="shared" si="0"/>
        <v>28.490535505124996</v>
      </c>
      <c r="F14" s="19"/>
      <c r="G14" s="33"/>
      <c r="H14" s="22">
        <f t="shared" si="2"/>
        <v>73.2</v>
      </c>
    </row>
    <row r="15" spans="1:20">
      <c r="A15" s="22">
        <f>A14+(A16-A14)/2</f>
        <v>25750</v>
      </c>
      <c r="B15" s="28">
        <f t="shared" si="1"/>
        <v>114.71181178109374</v>
      </c>
      <c r="C15" s="19"/>
      <c r="D15" s="27"/>
      <c r="E15" s="28">
        <f t="shared" si="0"/>
        <v>28.993109090765621</v>
      </c>
      <c r="F15" s="19"/>
      <c r="G15" s="33"/>
      <c r="H15" s="22">
        <f t="shared" si="2"/>
        <v>74.900000000000006</v>
      </c>
    </row>
    <row r="16" spans="1:20" s="16" customFormat="1">
      <c r="A16" s="23">
        <v>28000</v>
      </c>
      <c r="B16" s="29">
        <f t="shared" si="1"/>
        <v>107.18472224</v>
      </c>
      <c r="C16" s="43"/>
      <c r="D16" s="44"/>
      <c r="E16" s="29">
        <f t="shared" si="0"/>
        <v>29.173440384000003</v>
      </c>
      <c r="F16" s="43"/>
      <c r="G16" s="45"/>
      <c r="H16" s="51">
        <f t="shared" si="2"/>
        <v>75.599999999999994</v>
      </c>
    </row>
    <row r="17" spans="1:20">
      <c r="A17" s="22">
        <f>A16+(A18-A16)/2</f>
        <v>29925</v>
      </c>
      <c r="B17" s="28">
        <f t="shared" si="1"/>
        <v>99.338205508015776</v>
      </c>
      <c r="C17" s="19"/>
      <c r="D17" s="27"/>
      <c r="E17" s="28">
        <f t="shared" si="0"/>
        <v>29.020992340154546</v>
      </c>
      <c r="F17" s="19"/>
      <c r="G17" s="33"/>
      <c r="H17" s="22">
        <f t="shared" si="2"/>
        <v>75.3</v>
      </c>
    </row>
    <row r="18" spans="1:20">
      <c r="A18" s="22">
        <f>A16+(A20-A16)/2</f>
        <v>31850</v>
      </c>
      <c r="B18" s="28">
        <f t="shared" si="1"/>
        <v>90.01347302882624</v>
      </c>
      <c r="C18" s="19"/>
      <c r="D18" s="27"/>
      <c r="E18" s="28">
        <f t="shared" si="0"/>
        <v>28.541085792506372</v>
      </c>
      <c r="F18" s="19"/>
      <c r="G18" s="33"/>
      <c r="H18" s="22">
        <f t="shared" si="2"/>
        <v>73.900000000000006</v>
      </c>
    </row>
    <row r="19" spans="1:20">
      <c r="A19" s="22">
        <f>A18+(A20-A18)/2</f>
        <v>33775</v>
      </c>
      <c r="B19" s="28">
        <f t="shared" si="1"/>
        <v>79.039126763576064</v>
      </c>
      <c r="C19" s="19"/>
      <c r="D19" s="27"/>
      <c r="E19" s="28">
        <f t="shared" si="0"/>
        <v>27.691492879487761</v>
      </c>
      <c r="F19" s="19"/>
      <c r="G19" s="33"/>
      <c r="H19" s="22">
        <f t="shared" si="2"/>
        <v>70.900000000000006</v>
      </c>
    </row>
    <row r="20" spans="1:20" s="16" customFormat="1" ht="15" thickBot="1">
      <c r="A20" s="23">
        <v>35700</v>
      </c>
      <c r="B20" s="29">
        <f t="shared" si="1"/>
        <v>66.243768673409988</v>
      </c>
      <c r="C20" s="43"/>
      <c r="D20" s="44"/>
      <c r="E20" s="29">
        <f t="shared" si="0"/>
        <v>26.429985739530999</v>
      </c>
      <c r="F20" s="43"/>
      <c r="G20" s="45"/>
      <c r="H20" s="52">
        <f t="shared" si="2"/>
        <v>65.8</v>
      </c>
    </row>
    <row r="21" spans="1:20">
      <c r="A21" s="22">
        <f>A20+(A22-A20)/2</f>
        <v>37400</v>
      </c>
      <c r="B21" s="28">
        <f t="shared" si="1"/>
        <v>53.292823520880006</v>
      </c>
      <c r="C21" s="19"/>
      <c r="D21" s="27"/>
      <c r="E21" s="28">
        <f t="shared" si="0"/>
        <v>24.939673572007997</v>
      </c>
      <c r="F21" s="19"/>
      <c r="G21" s="33"/>
      <c r="H21" s="54"/>
    </row>
    <row r="22" spans="1:20">
      <c r="A22" s="22">
        <f>A20+(A24-A20)/2</f>
        <v>39100</v>
      </c>
      <c r="B22" s="28">
        <f t="shared" si="1"/>
        <v>38.669958539269999</v>
      </c>
      <c r="C22" s="19"/>
      <c r="D22" s="27"/>
      <c r="E22" s="28">
        <f t="shared" si="0"/>
        <v>23.066094097856997</v>
      </c>
      <c r="F22" s="19"/>
      <c r="G22" s="33"/>
      <c r="H22" s="54"/>
    </row>
    <row r="23" spans="1:20">
      <c r="A23" s="22">
        <f>A22+(A24-A22)/2</f>
        <v>40800</v>
      </c>
      <c r="B23" s="28">
        <f t="shared" si="1"/>
        <v>22.257125245439966</v>
      </c>
      <c r="C23" s="19"/>
      <c r="D23" s="27"/>
      <c r="E23" s="28">
        <f t="shared" si="0"/>
        <v>20.780163349504008</v>
      </c>
      <c r="F23" s="19"/>
      <c r="G23" s="33"/>
      <c r="H23" s="54"/>
    </row>
    <row r="24" spans="1:20" ht="15" thickBot="1">
      <c r="A24" s="24">
        <v>42500</v>
      </c>
      <c r="B24" s="30">
        <f t="shared" si="1"/>
        <v>3.9362751562500193</v>
      </c>
      <c r="C24" s="31"/>
      <c r="D24" s="32"/>
      <c r="E24" s="30">
        <f t="shared" si="0"/>
        <v>18.052797359374992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SQ27000</v>
      </c>
      <c r="C27" s="11" t="str">
        <f>C2</f>
        <v>875-24000</v>
      </c>
      <c r="D27" s="11">
        <f>A12</f>
        <v>19000</v>
      </c>
      <c r="E27" s="11">
        <f>A16</f>
        <v>28000</v>
      </c>
      <c r="F27" s="11">
        <f>A20</f>
        <v>35700</v>
      </c>
      <c r="G27" s="69">
        <f t="shared" ref="G27:L27" si="3">G2</f>
        <v>161.06399999999999</v>
      </c>
      <c r="H27" s="69">
        <f t="shared" si="3"/>
        <v>-3.2663100000000001E-3</v>
      </c>
      <c r="I27" s="69">
        <f t="shared" si="3"/>
        <v>1.6005999999999999E-7</v>
      </c>
      <c r="J27" s="69">
        <f t="shared" si="3"/>
        <v>-4.0046299999999997E-12</v>
      </c>
      <c r="K27" s="69">
        <f t="shared" si="3"/>
        <v>0</v>
      </c>
      <c r="L27" s="69">
        <f t="shared" si="3"/>
        <v>0</v>
      </c>
      <c r="M27" s="69">
        <f t="shared" ref="M27:R27" si="4">N2</f>
        <v>20.6995</v>
      </c>
      <c r="N27" s="69">
        <f t="shared" si="4"/>
        <v>-1.66787E-4</v>
      </c>
      <c r="O27" s="69">
        <f t="shared" si="4"/>
        <v>4.4390999999999997E-8</v>
      </c>
      <c r="P27" s="69">
        <f t="shared" si="4"/>
        <v>-9.8663299999999992E-13</v>
      </c>
      <c r="Q27" s="69">
        <f t="shared" si="4"/>
        <v>0</v>
      </c>
      <c r="R27" s="69">
        <f t="shared" si="4"/>
        <v>0</v>
      </c>
    </row>
    <row r="31" spans="1:20">
      <c r="F31">
        <f>A12</f>
        <v>19000</v>
      </c>
      <c r="G31">
        <v>0</v>
      </c>
      <c r="H31">
        <f t="shared" ref="H31:H36" si="5">F31</f>
        <v>19000</v>
      </c>
      <c r="I31">
        <v>0</v>
      </c>
    </row>
    <row r="32" spans="1:20">
      <c r="F32">
        <f>F31</f>
        <v>19000</v>
      </c>
      <c r="G32">
        <f>ROUND(B8,0)</f>
        <v>161</v>
      </c>
      <c r="H32">
        <f t="shared" si="5"/>
        <v>19000</v>
      </c>
      <c r="I32">
        <f>ROUND(MAX(E8:E24),2)</f>
        <v>29.17</v>
      </c>
    </row>
    <row r="33" spans="6:9">
      <c r="F33">
        <f>A16</f>
        <v>28000</v>
      </c>
      <c r="G33">
        <v>0</v>
      </c>
      <c r="H33">
        <f t="shared" si="5"/>
        <v>28000</v>
      </c>
      <c r="I33">
        <v>0</v>
      </c>
    </row>
    <row r="34" spans="6:9">
      <c r="F34">
        <f>F33</f>
        <v>28000</v>
      </c>
      <c r="G34">
        <f>G32</f>
        <v>161</v>
      </c>
      <c r="H34">
        <f t="shared" si="5"/>
        <v>28000</v>
      </c>
      <c r="I34">
        <f>I32</f>
        <v>29.17</v>
      </c>
    </row>
    <row r="35" spans="6:9">
      <c r="F35">
        <f>A20</f>
        <v>35700</v>
      </c>
      <c r="G35">
        <v>0</v>
      </c>
      <c r="H35">
        <f t="shared" si="5"/>
        <v>35700</v>
      </c>
      <c r="I35">
        <v>0</v>
      </c>
    </row>
    <row r="36" spans="6:9">
      <c r="F36">
        <f>F35</f>
        <v>35700</v>
      </c>
      <c r="G36">
        <f>G34</f>
        <v>161</v>
      </c>
      <c r="H36">
        <f t="shared" si="5"/>
        <v>35700</v>
      </c>
      <c r="I36">
        <f>I34</f>
        <v>29.17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3" sqref="C3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129</v>
      </c>
      <c r="C2" s="12" t="s">
        <v>154</v>
      </c>
      <c r="D2" s="2">
        <v>18957.41</v>
      </c>
      <c r="E2" s="2">
        <v>27623.29</v>
      </c>
      <c r="F2" s="2">
        <v>35673.360000000001</v>
      </c>
      <c r="G2" s="8">
        <v>161.06399999999999</v>
      </c>
      <c r="H2" s="8">
        <v>-3.2663100000000001E-3</v>
      </c>
      <c r="I2" s="8">
        <v>1.6005999999999999E-7</v>
      </c>
      <c r="J2" s="8">
        <v>-4.0046299999999997E-12</v>
      </c>
      <c r="K2" s="8"/>
      <c r="L2" s="8"/>
      <c r="M2" s="8"/>
      <c r="N2" s="8">
        <v>20.6995</v>
      </c>
      <c r="O2" s="8">
        <v>-1.66787E-4</v>
      </c>
      <c r="P2" s="8">
        <v>4.4390999999999997E-8</v>
      </c>
      <c r="Q2" s="8">
        <v>-9.8663299999999992E-13</v>
      </c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6" t="s">
        <v>66</v>
      </c>
      <c r="D7" s="42" t="s">
        <v>66</v>
      </c>
      <c r="E7" s="40" t="s">
        <v>68</v>
      </c>
      <c r="F7" s="86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161.06399999999999</v>
      </c>
      <c r="C8" s="36"/>
      <c r="D8" s="65"/>
      <c r="E8" s="63">
        <f>N2</f>
        <v>20.6995</v>
      </c>
      <c r="F8" s="36"/>
      <c r="G8" s="38"/>
      <c r="H8" s="53"/>
    </row>
    <row r="9" spans="1:20">
      <c r="A9" s="22">
        <f>A10/2</f>
        <v>4750</v>
      </c>
      <c r="B9" s="64">
        <f>$G$2+$H$2*A9+$I$2*A9^2+$J$2*A9^3+$K$2*A9^4+$L$2*A9^5+$M$2*A9^6</f>
        <v>148.73119754421876</v>
      </c>
      <c r="C9" s="19"/>
      <c r="D9" s="66"/>
      <c r="E9" s="64">
        <f t="shared" ref="E9:E24" si="0">$N$2+$O$2*A9+$P$2*A9^2+$Q$2*A9^3+$R$2*A9^4+$S$2*A9^5+$T$2*A9^6</f>
        <v>20.803094378953123</v>
      </c>
      <c r="F9" s="19"/>
      <c r="G9" s="33"/>
      <c r="H9" s="54"/>
    </row>
    <row r="10" spans="1:20">
      <c r="A10" s="22">
        <f>A12/2</f>
        <v>9500</v>
      </c>
      <c r="B10" s="28">
        <f t="shared" ref="B10:B24" si="1">$G$2+$H$2*A10+$I$2*A10^2+$J$2*A10^3+$K$2*A10^4+$L$2*A10^5+$M$2*A10^6</f>
        <v>141.04600035375</v>
      </c>
      <c r="C10" s="19"/>
      <c r="D10" s="27"/>
      <c r="E10" s="28">
        <f t="shared" si="0"/>
        <v>22.275396781624998</v>
      </c>
      <c r="F10" s="19"/>
      <c r="G10" s="33"/>
      <c r="H10" s="54"/>
    </row>
    <row r="11" spans="1:20" ht="15" thickBot="1">
      <c r="A11" s="22">
        <f>A10+(A12-A10)/2</f>
        <v>14250</v>
      </c>
      <c r="B11" s="28">
        <f t="shared" si="1"/>
        <v>135.43330619390625</v>
      </c>
      <c r="C11" s="19"/>
      <c r="D11" s="27"/>
      <c r="E11" s="28">
        <f t="shared" si="0"/>
        <v>24.481971356734373</v>
      </c>
      <c r="F11" s="19"/>
      <c r="G11" s="33"/>
      <c r="H11" s="54"/>
    </row>
    <row r="12" spans="1:20" s="16" customFormat="1">
      <c r="A12" s="23">
        <v>19000</v>
      </c>
      <c r="B12" s="29">
        <f t="shared" si="1"/>
        <v>129.31801282999999</v>
      </c>
      <c r="C12" s="43"/>
      <c r="D12" s="44"/>
      <c r="E12" s="29">
        <f t="shared" si="0"/>
        <v>26.788382252999995</v>
      </c>
      <c r="F12" s="43"/>
      <c r="G12" s="45"/>
      <c r="H12" s="50">
        <f>ROUND(A12*B12*100/(E12*136000),1)</f>
        <v>67.400000000000006</v>
      </c>
    </row>
    <row r="13" spans="1:20">
      <c r="A13" s="22">
        <f>A12+(A14-A12)/2</f>
        <v>21250</v>
      </c>
      <c r="B13" s="28">
        <f t="shared" si="1"/>
        <v>125.50476564453123</v>
      </c>
      <c r="C13" s="19"/>
      <c r="D13" s="27"/>
      <c r="E13" s="28">
        <f t="shared" si="0"/>
        <v>27.733149826171875</v>
      </c>
      <c r="F13" s="19"/>
      <c r="G13" s="33"/>
      <c r="H13" s="22">
        <f t="shared" ref="H13:H20" si="2">ROUND(A13*B13*100/(E13*136000),1)</f>
        <v>70.7</v>
      </c>
    </row>
    <row r="14" spans="1:20">
      <c r="A14" s="22">
        <f>A12+(A16-A12)/2</f>
        <v>23500</v>
      </c>
      <c r="B14" s="28">
        <f t="shared" si="1"/>
        <v>120.72726243874999</v>
      </c>
      <c r="C14" s="19"/>
      <c r="D14" s="27"/>
      <c r="E14" s="28">
        <f t="shared" si="0"/>
        <v>28.490535505124996</v>
      </c>
      <c r="F14" s="19"/>
      <c r="G14" s="33"/>
      <c r="H14" s="22">
        <f t="shared" si="2"/>
        <v>73.2</v>
      </c>
    </row>
    <row r="15" spans="1:20">
      <c r="A15" s="22">
        <f>A14+(A16-A14)/2</f>
        <v>25750</v>
      </c>
      <c r="B15" s="28">
        <f t="shared" si="1"/>
        <v>114.71181178109374</v>
      </c>
      <c r="C15" s="19"/>
      <c r="D15" s="27"/>
      <c r="E15" s="28">
        <f t="shared" si="0"/>
        <v>28.993109090765621</v>
      </c>
      <c r="F15" s="19"/>
      <c r="G15" s="33"/>
      <c r="H15" s="22">
        <f t="shared" si="2"/>
        <v>74.900000000000006</v>
      </c>
    </row>
    <row r="16" spans="1:20" s="16" customFormat="1">
      <c r="A16" s="23">
        <v>28000</v>
      </c>
      <c r="B16" s="29">
        <f t="shared" si="1"/>
        <v>107.18472224</v>
      </c>
      <c r="C16" s="43"/>
      <c r="D16" s="44"/>
      <c r="E16" s="29">
        <f t="shared" si="0"/>
        <v>29.173440384000003</v>
      </c>
      <c r="F16" s="43"/>
      <c r="G16" s="45"/>
      <c r="H16" s="51">
        <f t="shared" si="2"/>
        <v>75.599999999999994</v>
      </c>
    </row>
    <row r="17" spans="1:20">
      <c r="A17" s="22">
        <f>A16+(A18-A16)/2</f>
        <v>29925</v>
      </c>
      <c r="B17" s="28">
        <f t="shared" si="1"/>
        <v>99.338205508015776</v>
      </c>
      <c r="C17" s="19"/>
      <c r="D17" s="27"/>
      <c r="E17" s="28">
        <f t="shared" si="0"/>
        <v>29.020992340154546</v>
      </c>
      <c r="F17" s="19"/>
      <c r="G17" s="33"/>
      <c r="H17" s="22">
        <f t="shared" si="2"/>
        <v>75.3</v>
      </c>
    </row>
    <row r="18" spans="1:20">
      <c r="A18" s="22">
        <f>A16+(A20-A16)/2</f>
        <v>31850</v>
      </c>
      <c r="B18" s="28">
        <f t="shared" si="1"/>
        <v>90.01347302882624</v>
      </c>
      <c r="C18" s="19"/>
      <c r="D18" s="27"/>
      <c r="E18" s="28">
        <f t="shared" si="0"/>
        <v>28.541085792506372</v>
      </c>
      <c r="F18" s="19"/>
      <c r="G18" s="33"/>
      <c r="H18" s="22">
        <f t="shared" si="2"/>
        <v>73.900000000000006</v>
      </c>
    </row>
    <row r="19" spans="1:20">
      <c r="A19" s="22">
        <f>A18+(A20-A18)/2</f>
        <v>33775</v>
      </c>
      <c r="B19" s="28">
        <f t="shared" si="1"/>
        <v>79.039126763576064</v>
      </c>
      <c r="C19" s="19"/>
      <c r="D19" s="27"/>
      <c r="E19" s="28">
        <f t="shared" si="0"/>
        <v>27.691492879487761</v>
      </c>
      <c r="F19" s="19"/>
      <c r="G19" s="33"/>
      <c r="H19" s="22">
        <f t="shared" si="2"/>
        <v>70.900000000000006</v>
      </c>
    </row>
    <row r="20" spans="1:20" s="16" customFormat="1" ht="15" thickBot="1">
      <c r="A20" s="23">
        <v>35700</v>
      </c>
      <c r="B20" s="29">
        <f t="shared" si="1"/>
        <v>66.243768673409988</v>
      </c>
      <c r="C20" s="43"/>
      <c r="D20" s="44"/>
      <c r="E20" s="29">
        <f t="shared" si="0"/>
        <v>26.429985739530999</v>
      </c>
      <c r="F20" s="43"/>
      <c r="G20" s="45"/>
      <c r="H20" s="52">
        <f t="shared" si="2"/>
        <v>65.8</v>
      </c>
    </row>
    <row r="21" spans="1:20">
      <c r="A21" s="22">
        <f>A20+(A22-A20)/2</f>
        <v>37400</v>
      </c>
      <c r="B21" s="28">
        <f t="shared" si="1"/>
        <v>53.292823520880006</v>
      </c>
      <c r="C21" s="19"/>
      <c r="D21" s="27"/>
      <c r="E21" s="28">
        <f t="shared" si="0"/>
        <v>24.939673572007997</v>
      </c>
      <c r="F21" s="19"/>
      <c r="G21" s="33"/>
      <c r="H21" s="54"/>
    </row>
    <row r="22" spans="1:20">
      <c r="A22" s="22">
        <f>A20+(A24-A20)/2</f>
        <v>39100</v>
      </c>
      <c r="B22" s="28">
        <f t="shared" si="1"/>
        <v>38.669958539269999</v>
      </c>
      <c r="C22" s="19"/>
      <c r="D22" s="27"/>
      <c r="E22" s="28">
        <f t="shared" si="0"/>
        <v>23.066094097856997</v>
      </c>
      <c r="F22" s="19"/>
      <c r="G22" s="33"/>
      <c r="H22" s="54"/>
    </row>
    <row r="23" spans="1:20">
      <c r="A23" s="22">
        <f>A22+(A24-A22)/2</f>
        <v>40800</v>
      </c>
      <c r="B23" s="28">
        <f t="shared" si="1"/>
        <v>22.257125245439966</v>
      </c>
      <c r="C23" s="19"/>
      <c r="D23" s="27"/>
      <c r="E23" s="28">
        <f t="shared" si="0"/>
        <v>20.780163349504008</v>
      </c>
      <c r="F23" s="19"/>
      <c r="G23" s="33"/>
      <c r="H23" s="54"/>
    </row>
    <row r="24" spans="1:20" ht="15" thickBot="1">
      <c r="A24" s="24">
        <v>42500</v>
      </c>
      <c r="B24" s="30">
        <f t="shared" si="1"/>
        <v>3.9362751562500193</v>
      </c>
      <c r="C24" s="31"/>
      <c r="D24" s="32"/>
      <c r="E24" s="30">
        <f t="shared" si="0"/>
        <v>18.052797359374992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SQ27000</v>
      </c>
      <c r="C27" s="11" t="str">
        <f>C2</f>
        <v>875-28000</v>
      </c>
      <c r="D27" s="11">
        <f>A12</f>
        <v>19000</v>
      </c>
      <c r="E27" s="11">
        <f>A16</f>
        <v>28000</v>
      </c>
      <c r="F27" s="11">
        <f>A20</f>
        <v>35700</v>
      </c>
      <c r="G27" s="69">
        <f t="shared" ref="G27:L27" si="3">G2</f>
        <v>161.06399999999999</v>
      </c>
      <c r="H27" s="69">
        <f t="shared" si="3"/>
        <v>-3.2663100000000001E-3</v>
      </c>
      <c r="I27" s="69">
        <f t="shared" si="3"/>
        <v>1.6005999999999999E-7</v>
      </c>
      <c r="J27" s="69">
        <f t="shared" si="3"/>
        <v>-4.0046299999999997E-12</v>
      </c>
      <c r="K27" s="69">
        <f t="shared" si="3"/>
        <v>0</v>
      </c>
      <c r="L27" s="69">
        <f t="shared" si="3"/>
        <v>0</v>
      </c>
      <c r="M27" s="69">
        <f t="shared" ref="M27:R27" si="4">N2</f>
        <v>20.6995</v>
      </c>
      <c r="N27" s="69">
        <f t="shared" si="4"/>
        <v>-1.66787E-4</v>
      </c>
      <c r="O27" s="69">
        <f t="shared" si="4"/>
        <v>4.4390999999999997E-8</v>
      </c>
      <c r="P27" s="69">
        <f t="shared" si="4"/>
        <v>-9.8663299999999992E-13</v>
      </c>
      <c r="Q27" s="69">
        <f t="shared" si="4"/>
        <v>0</v>
      </c>
      <c r="R27" s="69">
        <f t="shared" si="4"/>
        <v>0</v>
      </c>
    </row>
    <row r="31" spans="1:20">
      <c r="F31">
        <f>A12</f>
        <v>19000</v>
      </c>
      <c r="G31">
        <v>0</v>
      </c>
      <c r="H31">
        <f t="shared" ref="H31:H36" si="5">F31</f>
        <v>19000</v>
      </c>
      <c r="I31">
        <v>0</v>
      </c>
    </row>
    <row r="32" spans="1:20">
      <c r="F32">
        <f>F31</f>
        <v>19000</v>
      </c>
      <c r="G32">
        <f>ROUND(B8,0)</f>
        <v>161</v>
      </c>
      <c r="H32">
        <f t="shared" si="5"/>
        <v>19000</v>
      </c>
      <c r="I32">
        <f>ROUND(MAX(E8:E24),2)</f>
        <v>29.17</v>
      </c>
    </row>
    <row r="33" spans="6:9">
      <c r="F33">
        <f>A16</f>
        <v>28000</v>
      </c>
      <c r="G33">
        <v>0</v>
      </c>
      <c r="H33">
        <f t="shared" si="5"/>
        <v>28000</v>
      </c>
      <c r="I33">
        <v>0</v>
      </c>
    </row>
    <row r="34" spans="6:9">
      <c r="F34">
        <f>F33</f>
        <v>28000</v>
      </c>
      <c r="G34">
        <f>G32</f>
        <v>161</v>
      </c>
      <c r="H34">
        <f t="shared" si="5"/>
        <v>28000</v>
      </c>
      <c r="I34">
        <f>I32</f>
        <v>29.17</v>
      </c>
    </row>
    <row r="35" spans="6:9">
      <c r="F35">
        <f>A20</f>
        <v>35700</v>
      </c>
      <c r="G35">
        <v>0</v>
      </c>
      <c r="H35">
        <f t="shared" si="5"/>
        <v>35700</v>
      </c>
      <c r="I35">
        <v>0</v>
      </c>
    </row>
    <row r="36" spans="6:9">
      <c r="F36">
        <f>F35</f>
        <v>35700</v>
      </c>
      <c r="G36">
        <f>G34</f>
        <v>161</v>
      </c>
      <c r="H36">
        <f t="shared" si="5"/>
        <v>35700</v>
      </c>
      <c r="I36">
        <f>I34</f>
        <v>29.17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13" width="12.88671875" bestFit="1" customWidth="1"/>
    <col min="14" max="14" width="12.33203125" bestFit="1" customWidth="1"/>
    <col min="15" max="15" width="12.8867187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113</v>
      </c>
      <c r="C2" s="12" t="s">
        <v>137</v>
      </c>
      <c r="D2" s="2">
        <v>660</v>
      </c>
      <c r="E2" s="2">
        <v>956</v>
      </c>
      <c r="F2" s="2">
        <v>1188</v>
      </c>
      <c r="G2" s="8">
        <v>21.7134</v>
      </c>
      <c r="H2" s="8">
        <v>-7.1672100000000002E-3</v>
      </c>
      <c r="I2" s="8">
        <v>4.1431500000000003E-6</v>
      </c>
      <c r="J2" s="8">
        <v>-5.8517700000000004E-9</v>
      </c>
      <c r="K2" s="8">
        <v>-1.5193300000000001E-13</v>
      </c>
      <c r="L2" s="8">
        <v>8.9596399999999999E-17</v>
      </c>
      <c r="M2" s="8">
        <v>-2.0164600000000001E-20</v>
      </c>
      <c r="N2" s="8">
        <v>0.119405</v>
      </c>
      <c r="O2" s="8">
        <v>1.55826E-4</v>
      </c>
      <c r="P2" s="8">
        <v>-1.11288E-7</v>
      </c>
      <c r="Q2" s="8">
        <v>2.27408E-11</v>
      </c>
      <c r="R2" s="8">
        <v>-1.84263E-14</v>
      </c>
      <c r="S2" s="8">
        <v>1.3349399999999999E-17</v>
      </c>
      <c r="T2" s="8">
        <v>-3.4938499999999998E-21</v>
      </c>
    </row>
    <row r="3" spans="1:20">
      <c r="G3" s="18">
        <v>21.713439999999999</v>
      </c>
      <c r="H3" s="18">
        <v>-7.1732829999999999E-3</v>
      </c>
      <c r="I3" s="18">
        <v>4.1903700000000002E-6</v>
      </c>
      <c r="J3" s="18">
        <v>-5.9810489999999998E-9</v>
      </c>
      <c r="K3" s="18">
        <v>8.6394260000000008E-15</v>
      </c>
      <c r="L3" s="18">
        <v>-3.0266080000000001E-18</v>
      </c>
      <c r="M3" s="17"/>
      <c r="N3" s="18">
        <v>0.1194124</v>
      </c>
      <c r="O3" s="18">
        <v>1.547737E-4</v>
      </c>
      <c r="P3" s="18">
        <v>-1.0310640000000001E-7</v>
      </c>
      <c r="Q3" s="18">
        <v>3.4099819999999998E-13</v>
      </c>
      <c r="R3" s="18">
        <v>9.3955250000000008E-15</v>
      </c>
      <c r="S3" s="18">
        <v>-2.6990660000000002E-18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6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21.7134</v>
      </c>
      <c r="C8" s="36">
        <f>G3</f>
        <v>21.713439999999999</v>
      </c>
      <c r="D8" s="37">
        <f>C8-B8</f>
        <v>3.9999999998485691E-5</v>
      </c>
      <c r="E8" s="63">
        <f>N2</f>
        <v>0.119405</v>
      </c>
      <c r="F8" s="36">
        <f>N3</f>
        <v>0.1194124</v>
      </c>
      <c r="G8" s="38">
        <f>F8-E8</f>
        <v>7.4000000000046251E-6</v>
      </c>
      <c r="H8" s="53"/>
    </row>
    <row r="9" spans="1:20">
      <c r="A9" s="22">
        <f>A10/2</f>
        <v>165</v>
      </c>
      <c r="B9" s="64">
        <f t="shared" ref="B9:B24" si="0">$G$2+$H$2*A9+$I$2*A9^2+$J$2*A9^3+$K$2*A9^4+$L$2*A9^5+$M$2*A9^6</f>
        <v>20.617218664168721</v>
      </c>
      <c r="C9" s="19">
        <f t="shared" ref="C9:C24" si="1">$G$3+$H$3*A9+$I$3*A9^2+$J$3*A9^3+$K$3*A9^4+$L$3*A9^5</f>
        <v>20.617069541910407</v>
      </c>
      <c r="D9" s="27">
        <f t="shared" ref="D9:D24" si="2">C9-B9</f>
        <v>-1.4912225831409387E-4</v>
      </c>
      <c r="E9" s="64">
        <f t="shared" ref="E9:E24" si="3">$N$2+$O$2*A9+$P$2*A9^2+$Q$2*A9^3+$R$2*A9^4+$S$2*A9^5+$T$2*A9^6</f>
        <v>0.14217653323436882</v>
      </c>
      <c r="F9" s="19">
        <f t="shared" ref="F9:F24" si="4">$N$3+$O$3*A9+$P$3*A9^2+$Q$3*A9^3+$R$3*A9^4+$S$3*A9^5+$T$3*A9^6</f>
        <v>0.14215115444488938</v>
      </c>
      <c r="G9" s="33">
        <f t="shared" ref="G9:G24" si="5">F9-E9</f>
        <v>-2.5378789479446606E-5</v>
      </c>
      <c r="H9" s="54"/>
    </row>
    <row r="10" spans="1:20">
      <c r="A10" s="22">
        <f>A12/2</f>
        <v>330</v>
      </c>
      <c r="B10" s="28">
        <f t="shared" si="0"/>
        <v>19.587637468254599</v>
      </c>
      <c r="C10" s="19">
        <f t="shared" si="1"/>
        <v>19.587737557104859</v>
      </c>
      <c r="D10" s="27">
        <f t="shared" si="2"/>
        <v>1.0008885026024927E-4</v>
      </c>
      <c r="E10" s="28">
        <f t="shared" si="3"/>
        <v>0.15935476277454491</v>
      </c>
      <c r="F10" s="19">
        <f t="shared" si="4"/>
        <v>0.15937254909548437</v>
      </c>
      <c r="G10" s="33">
        <f t="shared" si="5"/>
        <v>1.7786320939461309E-5</v>
      </c>
      <c r="H10" s="54"/>
    </row>
    <row r="11" spans="1:20" ht="15" thickBot="1">
      <c r="A11" s="22">
        <f>A10+(A12-A10)/2</f>
        <v>495</v>
      </c>
      <c r="B11" s="28">
        <f t="shared" si="0"/>
        <v>18.464304947984434</v>
      </c>
      <c r="C11" s="19">
        <f t="shared" si="1"/>
        <v>18.464413332612239</v>
      </c>
      <c r="D11" s="27">
        <f t="shared" si="2"/>
        <v>1.0838462780426994E-4</v>
      </c>
      <c r="E11" s="28">
        <f t="shared" si="3"/>
        <v>0.17126776195127549</v>
      </c>
      <c r="F11" s="19">
        <f t="shared" si="4"/>
        <v>0.17128696407729793</v>
      </c>
      <c r="G11" s="33">
        <f t="shared" si="5"/>
        <v>1.9202126022438426E-5</v>
      </c>
      <c r="H11" s="54"/>
    </row>
    <row r="12" spans="1:20" s="16" customFormat="1">
      <c r="A12" s="23">
        <f>D2</f>
        <v>660</v>
      </c>
      <c r="B12" s="29">
        <f t="shared" si="0"/>
        <v>17.086161951633859</v>
      </c>
      <c r="C12" s="43">
        <f t="shared" si="1"/>
        <v>17.086131004992094</v>
      </c>
      <c r="D12" s="44">
        <f t="shared" si="2"/>
        <v>-3.0946641764728611E-5</v>
      </c>
      <c r="E12" s="29">
        <f t="shared" si="3"/>
        <v>0.178197662802974</v>
      </c>
      <c r="F12" s="43">
        <f t="shared" si="4"/>
        <v>0.17819269301541377</v>
      </c>
      <c r="G12" s="48">
        <f t="shared" si="5"/>
        <v>-4.9697875602328079E-6</v>
      </c>
      <c r="H12" s="50">
        <f>ROUND(A12*C12*100/(F12*136000),1)</f>
        <v>46.5</v>
      </c>
    </row>
    <row r="13" spans="1:20">
      <c r="A13" s="22">
        <f>A12+(A14-A12)/2</f>
        <v>732.5</v>
      </c>
      <c r="B13" s="28">
        <f t="shared" si="0"/>
        <v>16.358584426120881</v>
      </c>
      <c r="C13" s="19">
        <f t="shared" si="1"/>
        <v>16.358511932081864</v>
      </c>
      <c r="D13" s="27">
        <f t="shared" si="2"/>
        <v>-7.2494039017101386E-5</v>
      </c>
      <c r="E13" s="28">
        <f t="shared" si="3"/>
        <v>0.17974367844713632</v>
      </c>
      <c r="F13" s="19">
        <f t="shared" si="4"/>
        <v>0.17973149313303077</v>
      </c>
      <c r="G13" s="49">
        <f t="shared" si="5"/>
        <v>-1.218531410554502E-5</v>
      </c>
      <c r="H13" s="22">
        <f t="shared" ref="H13:H20" si="6">ROUND(A13*C13*100/(F13*136000),1)</f>
        <v>49</v>
      </c>
    </row>
    <row r="14" spans="1:20">
      <c r="A14" s="22">
        <f>A12+(A16-A12)/2</f>
        <v>805</v>
      </c>
      <c r="B14" s="28">
        <f t="shared" si="0"/>
        <v>15.537024039450403</v>
      </c>
      <c r="C14" s="19">
        <f t="shared" si="1"/>
        <v>15.536941803526732</v>
      </c>
      <c r="D14" s="27">
        <f t="shared" si="2"/>
        <v>-8.2235923670737066E-5</v>
      </c>
      <c r="E14" s="28">
        <f t="shared" si="3"/>
        <v>0.18041458804995519</v>
      </c>
      <c r="F14" s="19">
        <f t="shared" si="4"/>
        <v>0.18040069572494208</v>
      </c>
      <c r="G14" s="49">
        <f t="shared" si="5"/>
        <v>-1.3892325013115103E-5</v>
      </c>
      <c r="H14" s="22">
        <f t="shared" si="6"/>
        <v>51</v>
      </c>
    </row>
    <row r="15" spans="1:20">
      <c r="A15" s="22">
        <f>A14+(A16-A14)/2</f>
        <v>877.5</v>
      </c>
      <c r="B15" s="28">
        <f t="shared" si="0"/>
        <v>14.607824317431957</v>
      </c>
      <c r="C15" s="19">
        <f t="shared" si="1"/>
        <v>14.607764892601951</v>
      </c>
      <c r="D15" s="27">
        <f t="shared" si="2"/>
        <v>-5.9424830006093998E-5</v>
      </c>
      <c r="E15" s="28">
        <f t="shared" si="3"/>
        <v>0.18024054867146438</v>
      </c>
      <c r="F15" s="19">
        <f t="shared" si="4"/>
        <v>0.18023058717945342</v>
      </c>
      <c r="G15" s="49">
        <f t="shared" si="5"/>
        <v>-9.9614920109625249E-6</v>
      </c>
      <c r="H15" s="22">
        <f t="shared" si="6"/>
        <v>52.3</v>
      </c>
    </row>
    <row r="16" spans="1:20" s="16" customFormat="1">
      <c r="A16" s="23">
        <v>950</v>
      </c>
      <c r="B16" s="29">
        <f t="shared" si="0"/>
        <v>13.557336845619679</v>
      </c>
      <c r="C16" s="43">
        <f t="shared" si="1"/>
        <v>13.557323123522728</v>
      </c>
      <c r="D16" s="44">
        <f t="shared" si="2"/>
        <v>-1.3722096950274931E-5</v>
      </c>
      <c r="E16" s="29">
        <f t="shared" si="3"/>
        <v>0.17925254733062734</v>
      </c>
      <c r="F16" s="43">
        <f t="shared" si="4"/>
        <v>0.1792504803464019</v>
      </c>
      <c r="G16" s="48">
        <f t="shared" si="5"/>
        <v>-2.0669842254461557E-6</v>
      </c>
      <c r="H16" s="51">
        <f t="shared" si="6"/>
        <v>52.8</v>
      </c>
    </row>
    <row r="17" spans="1:20">
      <c r="A17" s="22">
        <f>A16+(A18-A16)/2</f>
        <v>1012.5</v>
      </c>
      <c r="B17" s="28">
        <f t="shared" si="0"/>
        <v>12.543949822275012</v>
      </c>
      <c r="C17" s="19">
        <f t="shared" si="1"/>
        <v>12.543980326766915</v>
      </c>
      <c r="D17" s="27">
        <f t="shared" si="2"/>
        <v>3.0504491903116104E-5</v>
      </c>
      <c r="E17" s="28">
        <f t="shared" si="3"/>
        <v>0.17777112943030351</v>
      </c>
      <c r="F17" s="19">
        <f t="shared" si="4"/>
        <v>0.17777670224097053</v>
      </c>
      <c r="G17" s="49">
        <f t="shared" si="5"/>
        <v>5.5728106670149824E-6</v>
      </c>
      <c r="H17" s="22">
        <f t="shared" si="6"/>
        <v>52.5</v>
      </c>
    </row>
    <row r="18" spans="1:20">
      <c r="A18" s="22">
        <f>A16+(A20-A16)/2</f>
        <v>1075</v>
      </c>
      <c r="B18" s="28">
        <f t="shared" si="0"/>
        <v>11.421546713004282</v>
      </c>
      <c r="C18" s="19">
        <f t="shared" si="1"/>
        <v>11.421611223940207</v>
      </c>
      <c r="D18" s="27">
        <f t="shared" si="2"/>
        <v>6.4510935924744217E-5</v>
      </c>
      <c r="E18" s="28">
        <f t="shared" si="3"/>
        <v>0.17572655084056132</v>
      </c>
      <c r="F18" s="19">
        <f t="shared" si="4"/>
        <v>0.17573799039283788</v>
      </c>
      <c r="G18" s="49">
        <f t="shared" si="5"/>
        <v>1.1439552276559795E-5</v>
      </c>
      <c r="H18" s="22">
        <f t="shared" si="6"/>
        <v>51.4</v>
      </c>
    </row>
    <row r="19" spans="1:20">
      <c r="A19" s="22">
        <f>A18+(A20-A18)/2</f>
        <v>1137.5</v>
      </c>
      <c r="B19" s="28">
        <f t="shared" si="0"/>
        <v>10.181383944030461</v>
      </c>
      <c r="C19" s="19">
        <f t="shared" si="1"/>
        <v>10.181459006576302</v>
      </c>
      <c r="D19" s="27">
        <f t="shared" si="2"/>
        <v>7.5062545841220185E-5</v>
      </c>
      <c r="E19" s="28">
        <f t="shared" si="3"/>
        <v>0.17313595385849376</v>
      </c>
      <c r="F19" s="19">
        <f t="shared" si="4"/>
        <v>0.17314919385344216</v>
      </c>
      <c r="G19" s="49">
        <f t="shared" si="5"/>
        <v>1.3239994948399669E-5</v>
      </c>
      <c r="H19" s="22">
        <f t="shared" si="6"/>
        <v>49.2</v>
      </c>
    </row>
    <row r="20" spans="1:20" s="16" customFormat="1" ht="15" thickBot="1">
      <c r="A20" s="23">
        <v>1200</v>
      </c>
      <c r="B20" s="29">
        <f t="shared" si="0"/>
        <v>8.8147105122816036</v>
      </c>
      <c r="C20" s="43">
        <f t="shared" si="1"/>
        <v>8.8147640725350396</v>
      </c>
      <c r="D20" s="44">
        <f t="shared" si="2"/>
        <v>5.3560253435946947E-5</v>
      </c>
      <c r="E20" s="29">
        <f t="shared" si="3"/>
        <v>0.17001380552960005</v>
      </c>
      <c r="F20" s="43">
        <f t="shared" si="4"/>
        <v>0.17002328962047994</v>
      </c>
      <c r="G20" s="48">
        <f t="shared" si="5"/>
        <v>9.484090879890994E-6</v>
      </c>
      <c r="H20" s="52">
        <f t="shared" si="6"/>
        <v>45.7</v>
      </c>
    </row>
    <row r="21" spans="1:20">
      <c r="A21" s="22">
        <f>A20+(A22-A20)/2</f>
        <v>1275</v>
      </c>
      <c r="B21" s="28">
        <f t="shared" si="0"/>
        <v>6.9953680937556193</v>
      </c>
      <c r="C21" s="19">
        <f t="shared" si="1"/>
        <v>6.9953555831377559</v>
      </c>
      <c r="D21" s="27">
        <f t="shared" si="2"/>
        <v>-1.2510617863448203E-5</v>
      </c>
      <c r="E21" s="28">
        <f t="shared" si="3"/>
        <v>0.1655802549823174</v>
      </c>
      <c r="F21" s="19">
        <f t="shared" si="4"/>
        <v>0.1655782514342827</v>
      </c>
      <c r="G21" s="33">
        <f t="shared" si="5"/>
        <v>-2.0035480347013745E-6</v>
      </c>
      <c r="H21" s="54"/>
    </row>
    <row r="22" spans="1:20">
      <c r="A22" s="22">
        <f>A20+(A24-A20)/2</f>
        <v>1350</v>
      </c>
      <c r="B22" s="28">
        <f t="shared" si="0"/>
        <v>4.9660503057657284</v>
      </c>
      <c r="C22" s="19">
        <f t="shared" si="1"/>
        <v>4.9659583376062075</v>
      </c>
      <c r="D22" s="27">
        <f t="shared" si="2"/>
        <v>-9.196815952083881E-5</v>
      </c>
      <c r="E22" s="28">
        <f t="shared" si="3"/>
        <v>0.16040487185161484</v>
      </c>
      <c r="F22" s="19">
        <f t="shared" si="4"/>
        <v>0.16038905726183686</v>
      </c>
      <c r="G22" s="33">
        <f t="shared" si="5"/>
        <v>-1.5814589777979338E-5</v>
      </c>
      <c r="H22" s="54"/>
    </row>
    <row r="23" spans="1:20">
      <c r="A23" s="22">
        <f>A22+(A24-A22)/2</f>
        <v>1425</v>
      </c>
      <c r="B23" s="28">
        <f t="shared" si="0"/>
        <v>2.7115220833744633</v>
      </c>
      <c r="C23" s="19">
        <f t="shared" si="1"/>
        <v>2.7114155333531635</v>
      </c>
      <c r="D23" s="27">
        <f t="shared" si="2"/>
        <v>-1.0655002129977831E-4</v>
      </c>
      <c r="E23" s="28">
        <f t="shared" si="3"/>
        <v>0.15448202882989093</v>
      </c>
      <c r="F23" s="19">
        <f t="shared" si="4"/>
        <v>0.15446363983736716</v>
      </c>
      <c r="G23" s="33">
        <f t="shared" si="5"/>
        <v>-1.838899252376569E-5</v>
      </c>
      <c r="H23" s="54"/>
    </row>
    <row r="24" spans="1:20" ht="15" thickBot="1">
      <c r="A24" s="24">
        <v>1500</v>
      </c>
      <c r="B24" s="30">
        <f t="shared" si="0"/>
        <v>0.21647320312499801</v>
      </c>
      <c r="C24" s="31">
        <f t="shared" si="1"/>
        <v>0.21656141462499692</v>
      </c>
      <c r="D24" s="32">
        <f t="shared" si="2"/>
        <v>8.8211499998908094E-5</v>
      </c>
      <c r="E24" s="30">
        <f t="shared" si="3"/>
        <v>0.14778792734374999</v>
      </c>
      <c r="F24" s="31">
        <f t="shared" si="4"/>
        <v>0.14780323179999999</v>
      </c>
      <c r="G24" s="34">
        <f t="shared" si="5"/>
        <v>1.5304456250003762E-5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SD900</v>
      </c>
      <c r="C27" s="11" t="str">
        <f>C2</f>
        <v>338-950</v>
      </c>
      <c r="D27" s="11">
        <f>A12</f>
        <v>660</v>
      </c>
      <c r="E27" s="11">
        <f>A16</f>
        <v>950</v>
      </c>
      <c r="F27" s="11">
        <f>A20</f>
        <v>1200</v>
      </c>
      <c r="G27" s="69">
        <f t="shared" ref="G27:L27" si="7">G3</f>
        <v>21.713439999999999</v>
      </c>
      <c r="H27" s="69">
        <f t="shared" si="7"/>
        <v>-7.1732829999999999E-3</v>
      </c>
      <c r="I27" s="69">
        <f t="shared" si="7"/>
        <v>4.1903700000000002E-6</v>
      </c>
      <c r="J27" s="69">
        <f t="shared" si="7"/>
        <v>-5.9810489999999998E-9</v>
      </c>
      <c r="K27" s="69">
        <f t="shared" si="7"/>
        <v>8.6394260000000008E-15</v>
      </c>
      <c r="L27" s="69">
        <f t="shared" si="7"/>
        <v>-3.0266080000000001E-18</v>
      </c>
      <c r="M27" s="69">
        <f t="shared" ref="M27:R27" si="8">N3</f>
        <v>0.1194124</v>
      </c>
      <c r="N27" s="69">
        <f t="shared" si="8"/>
        <v>1.547737E-4</v>
      </c>
      <c r="O27" s="69">
        <f t="shared" si="8"/>
        <v>-1.0310640000000001E-7</v>
      </c>
      <c r="P27" s="69">
        <f t="shared" si="8"/>
        <v>3.4099819999999998E-13</v>
      </c>
      <c r="Q27" s="69">
        <f t="shared" si="8"/>
        <v>9.3955250000000008E-15</v>
      </c>
      <c r="R27" s="69">
        <f t="shared" si="8"/>
        <v>-2.6990660000000002E-18</v>
      </c>
    </row>
    <row r="31" spans="1:20">
      <c r="F31">
        <f>A12</f>
        <v>660</v>
      </c>
      <c r="G31">
        <v>0</v>
      </c>
      <c r="H31">
        <f t="shared" ref="H31:H36" si="9">F31</f>
        <v>660</v>
      </c>
      <c r="I31">
        <v>0</v>
      </c>
    </row>
    <row r="32" spans="1:20">
      <c r="F32">
        <f>F31</f>
        <v>660</v>
      </c>
      <c r="G32">
        <f>ROUND(B8,0)</f>
        <v>22</v>
      </c>
      <c r="H32">
        <f t="shared" si="9"/>
        <v>660</v>
      </c>
      <c r="I32">
        <f>ROUND(MAX(F8:F24),2)</f>
        <v>0.18</v>
      </c>
    </row>
    <row r="33" spans="6:9">
      <c r="F33">
        <f>A16</f>
        <v>950</v>
      </c>
      <c r="G33">
        <v>0</v>
      </c>
      <c r="H33">
        <f t="shared" si="9"/>
        <v>950</v>
      </c>
      <c r="I33">
        <v>0</v>
      </c>
    </row>
    <row r="34" spans="6:9">
      <c r="F34">
        <f>F33</f>
        <v>950</v>
      </c>
      <c r="G34">
        <f>G32</f>
        <v>22</v>
      </c>
      <c r="H34">
        <f t="shared" si="9"/>
        <v>950</v>
      </c>
      <c r="I34">
        <f>I32</f>
        <v>0.18</v>
      </c>
    </row>
    <row r="35" spans="6:9">
      <c r="F35">
        <f>A20</f>
        <v>1200</v>
      </c>
      <c r="G35">
        <v>0</v>
      </c>
      <c r="H35">
        <f t="shared" si="9"/>
        <v>1200</v>
      </c>
      <c r="I35">
        <v>0</v>
      </c>
    </row>
    <row r="36" spans="6:9">
      <c r="F36">
        <f>F35</f>
        <v>1200</v>
      </c>
      <c r="G36">
        <f>G34</f>
        <v>22</v>
      </c>
      <c r="H36">
        <f t="shared" si="9"/>
        <v>1200</v>
      </c>
      <c r="I36">
        <f>I34</f>
        <v>0.18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F31" sqref="F31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130</v>
      </c>
      <c r="C2" s="12" t="s">
        <v>153</v>
      </c>
      <c r="D2" s="2">
        <v>23698.31</v>
      </c>
      <c r="E2" s="2">
        <v>34049.230000000003</v>
      </c>
      <c r="F2" s="2">
        <v>41350.78</v>
      </c>
      <c r="G2" s="8">
        <v>166.61099999999999</v>
      </c>
      <c r="H2" s="8">
        <v>-1.57503E-4</v>
      </c>
      <c r="I2" s="8">
        <v>-1.96089E-7</v>
      </c>
      <c r="J2" s="8">
        <v>6.9262200000000003E-12</v>
      </c>
      <c r="K2" s="8">
        <v>-8.3229999999999999E-17</v>
      </c>
      <c r="L2" s="8"/>
      <c r="M2" s="8"/>
      <c r="N2" s="8">
        <v>27.333200000000001</v>
      </c>
      <c r="O2" s="8">
        <v>9.8881499999999998E-5</v>
      </c>
      <c r="P2" s="8">
        <v>-8.4902000000000003E-10</v>
      </c>
      <c r="Q2" s="8">
        <v>1.3499699999999999E-13</v>
      </c>
      <c r="R2" s="8">
        <v>-2.3672799999999999E-18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6" t="s">
        <v>66</v>
      </c>
      <c r="D7" s="42" t="s">
        <v>66</v>
      </c>
      <c r="E7" s="40" t="s">
        <v>68</v>
      </c>
      <c r="F7" s="86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166.61099999999999</v>
      </c>
      <c r="C8" s="36"/>
      <c r="D8" s="65"/>
      <c r="E8" s="63">
        <f>N2</f>
        <v>27.333200000000001</v>
      </c>
      <c r="F8" s="36"/>
      <c r="G8" s="38"/>
      <c r="H8" s="53"/>
    </row>
    <row r="9" spans="1:20">
      <c r="A9" s="22">
        <f>A10/2</f>
        <v>5925</v>
      </c>
      <c r="B9" s="64">
        <f>$G$2+$H$2*A9+$I$2*A9^2+$J$2*A9^3+$K$2*A9^4+$L$2*A9^5+$M$2*A9^6</f>
        <v>160.13205425977122</v>
      </c>
      <c r="C9" s="19"/>
      <c r="D9" s="66"/>
      <c r="E9" s="64">
        <f t="shared" ref="E9:E24" si="0">$N$2+$O$2*A9+$P$2*A9^2+$Q$2*A9^3+$R$2*A9^4+$S$2*A9^5+$T$2*A9^6</f>
        <v>27.914429550069499</v>
      </c>
      <c r="F9" s="19"/>
      <c r="G9" s="33"/>
      <c r="H9" s="54"/>
    </row>
    <row r="10" spans="1:20">
      <c r="A10" s="22">
        <f>A12/2</f>
        <v>11850</v>
      </c>
      <c r="B10" s="28">
        <f t="shared" ref="B10:B24" si="1">$G$2+$H$2*A10+$I$2*A10^2+$J$2*A10^3+$K$2*A10^4+$L$2*A10^5+$M$2*A10^6</f>
        <v>147.09338884763227</v>
      </c>
      <c r="C10" s="19"/>
      <c r="D10" s="27"/>
      <c r="E10" s="28">
        <f t="shared" si="0"/>
        <v>28.563681006606853</v>
      </c>
      <c r="F10" s="19"/>
      <c r="G10" s="33"/>
      <c r="H10" s="54"/>
    </row>
    <row r="11" spans="1:20" ht="15" thickBot="1">
      <c r="A11" s="22">
        <f>A10+(A12-A10)/2</f>
        <v>17775</v>
      </c>
      <c r="B11" s="28">
        <f t="shared" si="1"/>
        <v>132.44633056456968</v>
      </c>
      <c r="C11" s="19"/>
      <c r="D11" s="27"/>
      <c r="E11" s="28">
        <f t="shared" si="0"/>
        <v>29.344403186832281</v>
      </c>
      <c r="F11" s="19"/>
      <c r="G11" s="33"/>
      <c r="H11" s="54"/>
    </row>
    <row r="12" spans="1:20" s="16" customFormat="1">
      <c r="A12" s="23">
        <v>23700</v>
      </c>
      <c r="B12" s="29">
        <f t="shared" si="1"/>
        <v>118.68045276245699</v>
      </c>
      <c r="C12" s="43"/>
      <c r="D12" s="44"/>
      <c r="E12" s="29">
        <f t="shared" si="0"/>
        <v>30.250026168268594</v>
      </c>
      <c r="F12" s="43"/>
      <c r="G12" s="45"/>
      <c r="H12" s="50">
        <f>ROUND(A12*B12*100/(E12*136000),1)</f>
        <v>68.400000000000006</v>
      </c>
    </row>
    <row r="13" spans="1:20">
      <c r="A13" s="22">
        <f>A12+(A14-A12)/2</f>
        <v>26275</v>
      </c>
      <c r="B13" s="28">
        <f t="shared" si="1"/>
        <v>113.06758038819126</v>
      </c>
      <c r="C13" s="19"/>
      <c r="D13" s="27"/>
      <c r="E13" s="28">
        <f t="shared" si="0"/>
        <v>30.665673468143648</v>
      </c>
      <c r="F13" s="19"/>
      <c r="G13" s="33"/>
      <c r="H13" s="22">
        <f t="shared" ref="H13:H20" si="2">ROUND(A13*B13*100/(E13*136000),1)</f>
        <v>71.2</v>
      </c>
    </row>
    <row r="14" spans="1:20">
      <c r="A14" s="22">
        <f>A12+(A16-A12)/2</f>
        <v>28850</v>
      </c>
      <c r="B14" s="28">
        <f t="shared" si="1"/>
        <v>107.51516134451731</v>
      </c>
      <c r="C14" s="19"/>
      <c r="D14" s="27"/>
      <c r="E14" s="28">
        <f t="shared" si="0"/>
        <v>31.080930191341508</v>
      </c>
      <c r="F14" s="19"/>
      <c r="G14" s="33"/>
      <c r="H14" s="22">
        <f t="shared" si="2"/>
        <v>73.400000000000006</v>
      </c>
    </row>
    <row r="15" spans="1:20">
      <c r="A15" s="22">
        <f>A14+(A16-A14)/2</f>
        <v>31425</v>
      </c>
      <c r="B15" s="28">
        <f t="shared" si="1"/>
        <v>101.79271005472782</v>
      </c>
      <c r="C15" s="19"/>
      <c r="D15" s="27"/>
      <c r="E15" s="28">
        <f t="shared" si="0"/>
        <v>31.482888948875704</v>
      </c>
      <c r="F15" s="19"/>
      <c r="G15" s="33"/>
      <c r="H15" s="22">
        <f t="shared" si="2"/>
        <v>74.7</v>
      </c>
    </row>
    <row r="16" spans="1:20" s="16" customFormat="1">
      <c r="A16" s="23">
        <v>34000</v>
      </c>
      <c r="B16" s="29">
        <f t="shared" si="1"/>
        <v>95.581919599999978</v>
      </c>
      <c r="C16" s="43"/>
      <c r="D16" s="44"/>
      <c r="E16" s="29">
        <f t="shared" si="0"/>
        <v>31.856144481920001</v>
      </c>
      <c r="F16" s="43"/>
      <c r="G16" s="45"/>
      <c r="H16" s="51">
        <f t="shared" si="2"/>
        <v>75</v>
      </c>
    </row>
    <row r="17" spans="1:20">
      <c r="A17" s="22">
        <f>A16+(A18-A16)/2</f>
        <v>35837.5</v>
      </c>
      <c r="B17" s="28">
        <f t="shared" si="1"/>
        <v>90.630251009739737</v>
      </c>
      <c r="C17" s="19"/>
      <c r="D17" s="27"/>
      <c r="E17" s="28">
        <f t="shared" si="0"/>
        <v>32.095145384890394</v>
      </c>
      <c r="F17" s="19"/>
      <c r="G17" s="33"/>
      <c r="H17" s="22">
        <f t="shared" si="2"/>
        <v>74.400000000000006</v>
      </c>
    </row>
    <row r="18" spans="1:20">
      <c r="A18" s="22">
        <f>A16+(A20-A16)/2</f>
        <v>37675</v>
      </c>
      <c r="B18" s="28">
        <f t="shared" si="1"/>
        <v>85.050019075923103</v>
      </c>
      <c r="C18" s="19"/>
      <c r="D18" s="27"/>
      <c r="E18" s="28">
        <f t="shared" si="0"/>
        <v>32.303182554400301</v>
      </c>
      <c r="F18" s="19"/>
      <c r="G18" s="33"/>
      <c r="H18" s="22">
        <f t="shared" si="2"/>
        <v>72.900000000000006</v>
      </c>
    </row>
    <row r="19" spans="1:20">
      <c r="A19" s="22">
        <f>A18+(A20-A18)/2</f>
        <v>39512.5</v>
      </c>
      <c r="B19" s="28">
        <f t="shared" si="1"/>
        <v>78.643534722970458</v>
      </c>
      <c r="C19" s="19"/>
      <c r="D19" s="27"/>
      <c r="E19" s="28">
        <f t="shared" si="0"/>
        <v>32.472325142818079</v>
      </c>
      <c r="F19" s="19"/>
      <c r="G19" s="33"/>
      <c r="H19" s="22">
        <f t="shared" si="2"/>
        <v>70.400000000000006</v>
      </c>
    </row>
    <row r="20" spans="1:20" s="16" customFormat="1" ht="15" thickBot="1">
      <c r="A20" s="23">
        <v>41350</v>
      </c>
      <c r="B20" s="29">
        <f t="shared" si="1"/>
        <v>71.19033690926733</v>
      </c>
      <c r="C20" s="43"/>
      <c r="D20" s="44"/>
      <c r="E20" s="29">
        <f t="shared" si="0"/>
        <v>32.593994607933759</v>
      </c>
      <c r="F20" s="43"/>
      <c r="G20" s="45"/>
      <c r="H20" s="52">
        <f t="shared" si="2"/>
        <v>66.400000000000006</v>
      </c>
    </row>
    <row r="21" spans="1:20">
      <c r="A21" s="22">
        <f>A20+(A22-A20)/2</f>
        <v>43762.5</v>
      </c>
      <c r="B21" s="28">
        <f t="shared" si="1"/>
        <v>59.40474773200674</v>
      </c>
      <c r="C21" s="19"/>
      <c r="D21" s="27"/>
      <c r="E21" s="28">
        <f t="shared" si="0"/>
        <v>32.666101924763858</v>
      </c>
      <c r="F21" s="19"/>
      <c r="G21" s="33"/>
      <c r="H21" s="54"/>
    </row>
    <row r="22" spans="1:20">
      <c r="A22" s="22">
        <f>A20+(A24-A20)/2</f>
        <v>46175</v>
      </c>
      <c r="B22" s="28">
        <f t="shared" si="1"/>
        <v>44.783134823165994</v>
      </c>
      <c r="C22" s="19"/>
      <c r="D22" s="27"/>
      <c r="E22" s="28">
        <f t="shared" si="0"/>
        <v>32.617829226569853</v>
      </c>
      <c r="F22" s="19"/>
      <c r="G22" s="33"/>
      <c r="H22" s="54"/>
    </row>
    <row r="23" spans="1:20">
      <c r="A23" s="22">
        <f>A22+(A24-A22)/2</f>
        <v>48587.5</v>
      </c>
      <c r="B23" s="28">
        <f t="shared" si="1"/>
        <v>26.647751834930602</v>
      </c>
      <c r="C23" s="19"/>
      <c r="D23" s="27"/>
      <c r="E23" s="28">
        <f t="shared" si="0"/>
        <v>32.424676081568094</v>
      </c>
      <c r="F23" s="19"/>
      <c r="G23" s="33"/>
      <c r="H23" s="54"/>
    </row>
    <row r="24" spans="1:20" ht="15" thickBot="1">
      <c r="A24" s="24">
        <v>51000</v>
      </c>
      <c r="B24" s="30">
        <f t="shared" si="1"/>
        <v>4.2531879900000149</v>
      </c>
      <c r="C24" s="31"/>
      <c r="D24" s="32"/>
      <c r="E24" s="30">
        <f t="shared" si="0"/>
        <v>32.060217503720004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SQ35000</v>
      </c>
      <c r="C27" s="11" t="str">
        <f>C2</f>
        <v>875-34000</v>
      </c>
      <c r="D27" s="11">
        <f>A12</f>
        <v>23700</v>
      </c>
      <c r="E27" s="11">
        <f>A16</f>
        <v>34000</v>
      </c>
      <c r="F27" s="11">
        <f>A20</f>
        <v>41350</v>
      </c>
      <c r="G27" s="69">
        <f t="shared" ref="G27:L27" si="3">G2</f>
        <v>166.61099999999999</v>
      </c>
      <c r="H27" s="69">
        <f t="shared" si="3"/>
        <v>-1.57503E-4</v>
      </c>
      <c r="I27" s="69">
        <f t="shared" si="3"/>
        <v>-1.96089E-7</v>
      </c>
      <c r="J27" s="69">
        <f t="shared" si="3"/>
        <v>6.9262200000000003E-12</v>
      </c>
      <c r="K27" s="69">
        <f t="shared" si="3"/>
        <v>-8.3229999999999999E-17</v>
      </c>
      <c r="L27" s="69">
        <f t="shared" si="3"/>
        <v>0</v>
      </c>
      <c r="M27" s="69">
        <f t="shared" ref="M27:R27" si="4">N2</f>
        <v>27.333200000000001</v>
      </c>
      <c r="N27" s="69">
        <f t="shared" si="4"/>
        <v>9.8881499999999998E-5</v>
      </c>
      <c r="O27" s="69">
        <f t="shared" si="4"/>
        <v>-8.4902000000000003E-10</v>
      </c>
      <c r="P27" s="69">
        <f t="shared" si="4"/>
        <v>1.3499699999999999E-13</v>
      </c>
      <c r="Q27" s="69">
        <f t="shared" si="4"/>
        <v>-2.3672799999999999E-18</v>
      </c>
      <c r="R27" s="69">
        <f t="shared" si="4"/>
        <v>0</v>
      </c>
    </row>
    <row r="31" spans="1:20">
      <c r="F31">
        <f>A12</f>
        <v>23700</v>
      </c>
      <c r="G31">
        <v>0</v>
      </c>
      <c r="H31">
        <f t="shared" ref="H31:H36" si="5">F31</f>
        <v>23700</v>
      </c>
      <c r="I31">
        <v>0</v>
      </c>
    </row>
    <row r="32" spans="1:20">
      <c r="F32">
        <f>F31</f>
        <v>23700</v>
      </c>
      <c r="G32">
        <f>ROUND(B8,0)</f>
        <v>167</v>
      </c>
      <c r="H32">
        <f t="shared" si="5"/>
        <v>23700</v>
      </c>
      <c r="I32">
        <f>ROUND(MAX(E8:E24),2)</f>
        <v>32.67</v>
      </c>
    </row>
    <row r="33" spans="6:9">
      <c r="F33">
        <f>A16</f>
        <v>34000</v>
      </c>
      <c r="G33">
        <v>0</v>
      </c>
      <c r="H33">
        <f t="shared" si="5"/>
        <v>34000</v>
      </c>
      <c r="I33">
        <v>0</v>
      </c>
    </row>
    <row r="34" spans="6:9">
      <c r="F34">
        <f>F33</f>
        <v>34000</v>
      </c>
      <c r="G34">
        <f>G32</f>
        <v>167</v>
      </c>
      <c r="H34">
        <f t="shared" si="5"/>
        <v>34000</v>
      </c>
      <c r="I34">
        <f>I32</f>
        <v>32.67</v>
      </c>
    </row>
    <row r="35" spans="6:9">
      <c r="F35">
        <f>A20</f>
        <v>41350</v>
      </c>
      <c r="G35">
        <v>0</v>
      </c>
      <c r="H35">
        <f t="shared" si="5"/>
        <v>41350</v>
      </c>
      <c r="I35">
        <v>0</v>
      </c>
    </row>
    <row r="36" spans="6:9">
      <c r="F36">
        <f>F35</f>
        <v>41350</v>
      </c>
      <c r="G36">
        <f>G34</f>
        <v>167</v>
      </c>
      <c r="H36">
        <f t="shared" si="5"/>
        <v>41350</v>
      </c>
      <c r="I36">
        <f>I34</f>
        <v>32.67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0" zoomScaleNormal="90" workbookViewId="0">
      <selection activeCell="Q38" sqref="Q38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2.218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29" t="s">
        <v>376</v>
      </c>
      <c r="D2" s="668">
        <v>45000</v>
      </c>
      <c r="E2" s="669">
        <v>60000</v>
      </c>
      <c r="F2" s="669">
        <v>75000</v>
      </c>
      <c r="G2" s="670">
        <v>310.2165</v>
      </c>
      <c r="H2" s="671">
        <v>-4.4970120000000001E-4</v>
      </c>
      <c r="I2" s="671">
        <v>6.1576479999999999E-9</v>
      </c>
      <c r="J2" s="671">
        <v>-2.2311199999999999E-13</v>
      </c>
      <c r="K2" s="671">
        <v>0</v>
      </c>
      <c r="L2" s="672">
        <v>0</v>
      </c>
      <c r="N2" s="670">
        <v>77.348290000000006</v>
      </c>
      <c r="O2" s="671">
        <v>2.0993840000000001E-4</v>
      </c>
      <c r="P2" s="671">
        <v>-1.101262E-8</v>
      </c>
      <c r="Q2" s="671">
        <v>1.260851E-12</v>
      </c>
      <c r="R2" s="671">
        <v>-1.941851E-17</v>
      </c>
      <c r="S2" s="672">
        <v>8.4534360000000001E-23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310.2165</v>
      </c>
      <c r="C8" s="36"/>
      <c r="D8" s="65"/>
      <c r="E8" s="734">
        <f>N2</f>
        <v>77.348290000000006</v>
      </c>
      <c r="F8" s="36"/>
      <c r="G8" s="38"/>
      <c r="H8" s="53"/>
    </row>
    <row r="9" spans="1:20">
      <c r="A9" s="22">
        <f>A10/2</f>
        <v>11250</v>
      </c>
      <c r="B9" s="731">
        <f>$G$2+$H$2*A9+$I$2*A9^2+$J$2*A9^3+$K$2*A9^4+$L$2*A9^5+$M$2*A9^6</f>
        <v>305.61901568437497</v>
      </c>
      <c r="C9" s="19"/>
      <c r="D9" s="66"/>
      <c r="E9" s="735">
        <f>$N$2+$O$2*A9+$P$2*A9^2+$Q$2*A9^3+$R$2*A9^4+$S$2*A9^5+$T$2*A9^6</f>
        <v>79.815733779954968</v>
      </c>
      <c r="F9" s="19"/>
      <c r="G9" s="33"/>
      <c r="H9" s="54"/>
    </row>
    <row r="10" spans="1:20">
      <c r="A10" s="22">
        <f>A12/2</f>
        <v>22500</v>
      </c>
      <c r="B10" s="731">
        <f t="shared" ref="B10:B24" si="0">$G$2+$H$2*A10+$I$2*A10^2+$J$2*A10^3+$K$2*A10^4+$L$2*A10^5+$M$2*A10^6</f>
        <v>300.67414717500003</v>
      </c>
      <c r="C10" s="19"/>
      <c r="D10" s="27"/>
      <c r="E10" s="735">
        <f t="shared" ref="E10:E24" si="1">$N$2+$O$2*A10+$P$2*A10^2+$Q$2*A10^3+$R$2*A10^4+$S$2*A10^5+$T$2*A10^6</f>
        <v>86.369362040980462</v>
      </c>
      <c r="F10" s="19"/>
      <c r="G10" s="33"/>
      <c r="H10" s="54"/>
    </row>
    <row r="11" spans="1:20" ht="15" thickBot="1">
      <c r="A11" s="22">
        <f>A10+(A12-A10)/2</f>
        <v>33750</v>
      </c>
      <c r="B11" s="731">
        <f t="shared" si="0"/>
        <v>293.47585562812498</v>
      </c>
      <c r="C11" s="19"/>
      <c r="D11" s="27"/>
      <c r="E11" s="735">
        <f t="shared" si="1"/>
        <v>98.867899021778925</v>
      </c>
      <c r="F11" s="19"/>
      <c r="G11" s="33"/>
      <c r="H11" s="54"/>
    </row>
    <row r="12" spans="1:20" s="16" customFormat="1">
      <c r="A12" s="727">
        <f>D2</f>
        <v>45000</v>
      </c>
      <c r="B12" s="732">
        <f t="shared" si="0"/>
        <v>282.11810220000001</v>
      </c>
      <c r="C12" s="43"/>
      <c r="D12" s="44"/>
      <c r="E12" s="736">
        <f t="shared" si="1"/>
        <v>115.36094925512501</v>
      </c>
      <c r="F12" s="43"/>
      <c r="G12" s="45"/>
      <c r="H12" s="50">
        <f>ROUND(A12*B12*100/(E12*136000),1)</f>
        <v>80.900000000000006</v>
      </c>
    </row>
    <row r="13" spans="1:20">
      <c r="A13" s="22">
        <f>A12+(A14-A12)/2</f>
        <v>48750</v>
      </c>
      <c r="B13" s="731">
        <f t="shared" si="0"/>
        <v>277.07842071562499</v>
      </c>
      <c r="C13" s="19"/>
      <c r="D13" s="27"/>
      <c r="E13" s="735">
        <f t="shared" si="1"/>
        <v>121.08874529641615</v>
      </c>
      <c r="F13" s="19"/>
      <c r="G13" s="33"/>
      <c r="H13" s="22">
        <f t="shared" ref="H13:H20" si="2">ROUND(A13*B13*100/(E13*136000),1)</f>
        <v>82</v>
      </c>
    </row>
    <row r="14" spans="1:20">
      <c r="A14" s="22">
        <f>A12+(A16-A12)/2</f>
        <v>52500</v>
      </c>
      <c r="B14" s="731">
        <f t="shared" si="0"/>
        <v>271.29420067500001</v>
      </c>
      <c r="C14" s="19"/>
      <c r="D14" s="27"/>
      <c r="E14" s="735">
        <f t="shared" si="1"/>
        <v>126.66036437562107</v>
      </c>
      <c r="F14" s="19"/>
      <c r="G14" s="33"/>
      <c r="H14" s="22">
        <f t="shared" si="2"/>
        <v>82.7</v>
      </c>
    </row>
    <row r="15" spans="1:20">
      <c r="A15" s="22">
        <f>A14+(A16-A14)/2</f>
        <v>56250</v>
      </c>
      <c r="B15" s="731">
        <f t="shared" si="0"/>
        <v>264.69484804687499</v>
      </c>
      <c r="C15" s="19"/>
      <c r="D15" s="27"/>
      <c r="E15" s="735">
        <f t="shared" si="1"/>
        <v>131.91700150718688</v>
      </c>
      <c r="F15" s="19"/>
      <c r="G15" s="33"/>
      <c r="H15" s="22">
        <f t="shared" si="2"/>
        <v>83</v>
      </c>
    </row>
    <row r="16" spans="1:20" s="16" customFormat="1">
      <c r="A16" s="727">
        <f>E2</f>
        <v>60000</v>
      </c>
      <c r="B16" s="732">
        <f t="shared" si="0"/>
        <v>257.20976880000001</v>
      </c>
      <c r="C16" s="43"/>
      <c r="D16" s="44"/>
      <c r="E16" s="736">
        <f t="shared" si="1"/>
        <v>136.71300673600001</v>
      </c>
      <c r="F16" s="43"/>
      <c r="G16" s="45"/>
      <c r="H16" s="51">
        <f t="shared" si="2"/>
        <v>83</v>
      </c>
    </row>
    <row r="17" spans="1:20">
      <c r="A17" s="728">
        <f>A16+(A18-A16)/2</f>
        <v>63750</v>
      </c>
      <c r="B17" s="731">
        <f t="shared" si="0"/>
        <v>248.76836890312501</v>
      </c>
      <c r="C17" s="19"/>
      <c r="D17" s="27"/>
      <c r="E17" s="735">
        <f t="shared" si="1"/>
        <v>140.9234077873424</v>
      </c>
      <c r="F17" s="19"/>
      <c r="G17" s="33"/>
      <c r="H17" s="22">
        <f t="shared" si="2"/>
        <v>82.7</v>
      </c>
    </row>
    <row r="18" spans="1:20">
      <c r="A18" s="728">
        <f>A16+(A20-A16)/2</f>
        <v>67500</v>
      </c>
      <c r="B18" s="731">
        <f t="shared" si="0"/>
        <v>239.30005432500002</v>
      </c>
      <c r="C18" s="19"/>
      <c r="D18" s="27"/>
      <c r="E18" s="735">
        <f t="shared" si="1"/>
        <v>144.45143271684768</v>
      </c>
      <c r="F18" s="19"/>
      <c r="G18" s="33"/>
      <c r="H18" s="22">
        <f t="shared" si="2"/>
        <v>82.2</v>
      </c>
    </row>
    <row r="19" spans="1:20">
      <c r="A19" s="728">
        <f>A18+(A20-A18)/2</f>
        <v>71250</v>
      </c>
      <c r="B19" s="731">
        <f t="shared" si="0"/>
        <v>228.734231034375</v>
      </c>
      <c r="C19" s="19"/>
      <c r="D19" s="27"/>
      <c r="E19" s="735">
        <f t="shared" si="1"/>
        <v>147.23603256045689</v>
      </c>
      <c r="F19" s="19"/>
      <c r="G19" s="33"/>
      <c r="H19" s="22">
        <f t="shared" si="2"/>
        <v>81.400000000000006</v>
      </c>
    </row>
    <row r="20" spans="1:20" s="16" customFormat="1" ht="15" thickBot="1">
      <c r="A20" s="727">
        <f>F2</f>
        <v>75000</v>
      </c>
      <c r="B20" s="732">
        <f t="shared" si="0"/>
        <v>217.000305</v>
      </c>
      <c r="C20" s="43"/>
      <c r="D20" s="44"/>
      <c r="E20" s="736">
        <f t="shared" si="1"/>
        <v>149.2594039843749</v>
      </c>
      <c r="F20" s="43"/>
      <c r="G20" s="45"/>
      <c r="H20" s="52">
        <f t="shared" si="2"/>
        <v>80.2</v>
      </c>
    </row>
    <row r="21" spans="1:20">
      <c r="A21" s="728">
        <f>A20+(A22-A20)/2</f>
        <v>85000</v>
      </c>
      <c r="B21" s="731">
        <f t="shared" si="0"/>
        <v>179.46224779999997</v>
      </c>
      <c r="C21" s="19"/>
      <c r="D21" s="27"/>
      <c r="E21" s="735">
        <f t="shared" si="1"/>
        <v>151.37208251412505</v>
      </c>
      <c r="F21" s="19"/>
      <c r="G21" s="33"/>
      <c r="H21" s="54"/>
    </row>
    <row r="22" spans="1:20">
      <c r="A22" s="728">
        <f>A20+(A24-A20)/2</f>
        <v>95000</v>
      </c>
      <c r="B22" s="731">
        <f t="shared" si="0"/>
        <v>131.77700819999998</v>
      </c>
      <c r="C22" s="19"/>
      <c r="D22" s="27"/>
      <c r="E22" s="735">
        <f t="shared" si="1"/>
        <v>151.38665587387493</v>
      </c>
      <c r="F22" s="19"/>
      <c r="G22" s="33"/>
      <c r="H22" s="54"/>
    </row>
    <row r="23" spans="1:20">
      <c r="A23" s="728">
        <f>A22+(A24-A22)/2</f>
        <v>105000</v>
      </c>
      <c r="B23" s="731">
        <f t="shared" si="0"/>
        <v>72.605914200000029</v>
      </c>
      <c r="C23" s="19"/>
      <c r="D23" s="27"/>
      <c r="E23" s="735">
        <f t="shared" si="1"/>
        <v>156.13474896362482</v>
      </c>
      <c r="F23" s="19"/>
      <c r="G23" s="33"/>
      <c r="H23" s="54"/>
    </row>
    <row r="24" spans="1:20" ht="15" thickBot="1">
      <c r="A24" s="729">
        <v>115000</v>
      </c>
      <c r="B24" s="733">
        <f t="shared" si="0"/>
        <v>0.6102938000000222</v>
      </c>
      <c r="C24" s="31"/>
      <c r="D24" s="32"/>
      <c r="E24" s="737">
        <f t="shared" si="1"/>
        <v>177.424461323375</v>
      </c>
      <c r="F24" s="31"/>
      <c r="G24" s="34"/>
      <c r="H24" s="55"/>
    </row>
    <row r="26" spans="1:20" ht="15" thickBot="1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29" t="s">
        <v>376</v>
      </c>
      <c r="D27" s="668">
        <v>45000</v>
      </c>
      <c r="E27" s="669">
        <v>60000</v>
      </c>
      <c r="F27" s="669">
        <v>75000</v>
      </c>
      <c r="G27" s="670">
        <v>310.2165</v>
      </c>
      <c r="H27" s="671">
        <v>-4.4970120000000001E-4</v>
      </c>
      <c r="I27" s="671">
        <v>6.1576479999999999E-9</v>
      </c>
      <c r="J27" s="671">
        <v>-2.2311199999999999E-13</v>
      </c>
      <c r="K27" s="671">
        <v>0</v>
      </c>
      <c r="L27" s="672">
        <v>0</v>
      </c>
      <c r="M27" s="670">
        <v>77.348290000000006</v>
      </c>
      <c r="N27" s="671">
        <v>2.0993840000000001E-4</v>
      </c>
      <c r="O27" s="671">
        <v>-1.101262E-8</v>
      </c>
      <c r="P27" s="671">
        <v>1.260851E-12</v>
      </c>
      <c r="Q27" s="671">
        <v>-1.941851E-17</v>
      </c>
      <c r="R27" s="672">
        <v>8.4534360000000001E-23</v>
      </c>
    </row>
    <row r="31" spans="1:20">
      <c r="F31">
        <f>A12</f>
        <v>45000</v>
      </c>
      <c r="G31">
        <v>0</v>
      </c>
      <c r="H31">
        <f t="shared" ref="H31:H36" si="3">F31</f>
        <v>45000</v>
      </c>
      <c r="I31">
        <v>0</v>
      </c>
    </row>
    <row r="32" spans="1:20">
      <c r="F32">
        <f>F31</f>
        <v>45000</v>
      </c>
      <c r="G32">
        <f>ROUND(B8,0)</f>
        <v>310</v>
      </c>
      <c r="H32">
        <f t="shared" si="3"/>
        <v>45000</v>
      </c>
      <c r="I32">
        <f>ROUND(MAX(E8:E24),2)</f>
        <v>177.42</v>
      </c>
    </row>
    <row r="33" spans="6:9">
      <c r="F33">
        <f>A16</f>
        <v>60000</v>
      </c>
      <c r="G33">
        <v>0</v>
      </c>
      <c r="H33">
        <f t="shared" si="3"/>
        <v>60000</v>
      </c>
      <c r="I33">
        <v>0</v>
      </c>
    </row>
    <row r="34" spans="6:9">
      <c r="F34">
        <f>F33</f>
        <v>60000</v>
      </c>
      <c r="G34">
        <f>G32</f>
        <v>310</v>
      </c>
      <c r="H34">
        <f t="shared" si="3"/>
        <v>60000</v>
      </c>
      <c r="I34">
        <f>I32</f>
        <v>177.42</v>
      </c>
    </row>
    <row r="35" spans="6:9">
      <c r="F35">
        <f>A20</f>
        <v>75000</v>
      </c>
      <c r="G35">
        <v>0</v>
      </c>
      <c r="H35">
        <f t="shared" si="3"/>
        <v>75000</v>
      </c>
      <c r="I35">
        <v>0</v>
      </c>
    </row>
    <row r="36" spans="6:9">
      <c r="F36">
        <f>F35</f>
        <v>75000</v>
      </c>
      <c r="G36">
        <f>G34</f>
        <v>310</v>
      </c>
      <c r="H36">
        <f t="shared" si="3"/>
        <v>75000</v>
      </c>
      <c r="I36">
        <f>I34</f>
        <v>177.42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36" t="s">
        <v>377</v>
      </c>
      <c r="D2" s="673">
        <v>44000</v>
      </c>
      <c r="E2" s="674">
        <v>59000</v>
      </c>
      <c r="F2" s="674">
        <v>74000</v>
      </c>
      <c r="G2" s="675">
        <v>287.7586</v>
      </c>
      <c r="H2" s="676">
        <v>-1.8772179999999999E-4</v>
      </c>
      <c r="I2" s="676">
        <v>-5.2624629999999998E-10</v>
      </c>
      <c r="J2" s="676">
        <v>-1.8350740000000001E-13</v>
      </c>
      <c r="K2" s="676">
        <v>0</v>
      </c>
      <c r="L2" s="677">
        <v>0</v>
      </c>
      <c r="N2" s="675">
        <v>65.73</v>
      </c>
      <c r="O2" s="676">
        <v>2.5471979999999999E-4</v>
      </c>
      <c r="P2" s="676">
        <v>-7.3029729999999998E-9</v>
      </c>
      <c r="Q2" s="676">
        <v>1.169656E-12</v>
      </c>
      <c r="R2" s="676">
        <v>-2.0301850000000001E-17</v>
      </c>
      <c r="S2" s="677">
        <v>9.8706890000000001E-23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287.7586</v>
      </c>
      <c r="C8" s="36"/>
      <c r="D8" s="65"/>
      <c r="E8" s="734">
        <f>N2</f>
        <v>65.73</v>
      </c>
      <c r="F8" s="36"/>
      <c r="G8" s="38"/>
      <c r="H8" s="53"/>
    </row>
    <row r="9" spans="1:20">
      <c r="A9" s="22">
        <f>A10/2</f>
        <v>11000</v>
      </c>
      <c r="B9" s="731">
        <f>$G$2+$H$2*A9+$I$2*A9^2+$J$2*A9^3+$K$2*A9^4+$L$2*A9^5+$M$2*A9^6</f>
        <v>285.38573604830003</v>
      </c>
      <c r="C9" s="19"/>
      <c r="D9" s="66"/>
      <c r="E9" s="735">
        <f>$N$2+$O$2*A9+$P$2*A9^2+$Q$2*A9^3+$R$2*A9^4+$S$2*A9^5+$T$2*A9^6</f>
        <v>68.923727660491394</v>
      </c>
      <c r="F9" s="19"/>
      <c r="G9" s="33"/>
      <c r="H9" s="54"/>
    </row>
    <row r="10" spans="1:20">
      <c r="A10" s="22">
        <f>A12/2</f>
        <v>22000</v>
      </c>
      <c r="B10" s="731">
        <f t="shared" ref="B10:B24" si="0">$G$2+$H$2*A10+$I$2*A10^2+$J$2*A10^3+$K$2*A10^4+$L$2*A10^5+$M$2*A10^6</f>
        <v>281.42003039560001</v>
      </c>
      <c r="C10" s="19"/>
      <c r="D10" s="27"/>
      <c r="E10" s="735">
        <f t="shared" ref="E10:E24" si="1">$N$2+$O$2*A10+$P$2*A10^2+$Q$2*A10^3+$R$2*A10^4+$S$2*A10^5+$T$2*A10^6</f>
        <v>76.006562569324487</v>
      </c>
      <c r="F10" s="19"/>
      <c r="G10" s="33"/>
      <c r="H10" s="54"/>
    </row>
    <row r="11" spans="1:20" ht="15" thickBot="1">
      <c r="A11" s="22">
        <f>A10+(A12-A10)/2</f>
        <v>33000</v>
      </c>
      <c r="B11" s="731">
        <f t="shared" si="0"/>
        <v>274.39599294550004</v>
      </c>
      <c r="C11" s="19"/>
      <c r="D11" s="27"/>
      <c r="E11" s="735">
        <f t="shared" si="1"/>
        <v>88.003286153107751</v>
      </c>
      <c r="F11" s="19"/>
      <c r="G11" s="33"/>
      <c r="H11" s="54"/>
    </row>
    <row r="12" spans="1:20" s="16" customFormat="1">
      <c r="A12" s="727">
        <f>D2</f>
        <v>44000</v>
      </c>
      <c r="B12" s="732">
        <f t="shared" si="0"/>
        <v>262.84813360159995</v>
      </c>
      <c r="C12" s="43"/>
      <c r="D12" s="44"/>
      <c r="E12" s="736">
        <f t="shared" si="1"/>
        <v>102.62017697998337</v>
      </c>
      <c r="F12" s="43"/>
      <c r="G12" s="45"/>
      <c r="H12" s="50">
        <f>ROUND(A12*B12*100/(E12*136000),1)</f>
        <v>82.9</v>
      </c>
    </row>
    <row r="13" spans="1:20">
      <c r="A13" s="22">
        <f>A12+(A14-A12)/2</f>
        <v>47750</v>
      </c>
      <c r="B13" s="731">
        <f t="shared" si="0"/>
        <v>257.61601130270935</v>
      </c>
      <c r="C13" s="19"/>
      <c r="D13" s="27"/>
      <c r="E13" s="735">
        <f t="shared" si="1"/>
        <v>107.54537471616284</v>
      </c>
      <c r="F13" s="19"/>
      <c r="G13" s="33"/>
      <c r="H13" s="22">
        <f t="shared" ref="H13:H20" si="2">ROUND(A13*B13*100/(E13*136000),1)</f>
        <v>84.1</v>
      </c>
    </row>
    <row r="14" spans="1:20">
      <c r="A14" s="22">
        <f>A12+(A16-A12)/2</f>
        <v>51500</v>
      </c>
      <c r="B14" s="731">
        <f t="shared" si="0"/>
        <v>251.62975421584997</v>
      </c>
      <c r="C14" s="19"/>
      <c r="D14" s="27"/>
      <c r="E14" s="735">
        <f t="shared" si="1"/>
        <v>112.19000787656617</v>
      </c>
      <c r="F14" s="19"/>
      <c r="G14" s="33"/>
      <c r="H14" s="22">
        <f t="shared" si="2"/>
        <v>84.9</v>
      </c>
    </row>
    <row r="15" spans="1:20">
      <c r="A15" s="22">
        <f>A14+(A16-A14)/2</f>
        <v>55250</v>
      </c>
      <c r="B15" s="731">
        <f t="shared" si="0"/>
        <v>244.83129945274061</v>
      </c>
      <c r="C15" s="19"/>
      <c r="D15" s="27"/>
      <c r="E15" s="735">
        <f t="shared" si="1"/>
        <v>116.41928895285434</v>
      </c>
      <c r="F15" s="19"/>
      <c r="G15" s="33"/>
      <c r="H15" s="22">
        <f t="shared" si="2"/>
        <v>85.4</v>
      </c>
    </row>
    <row r="16" spans="1:20" s="16" customFormat="1">
      <c r="A16" s="727">
        <f>E2</f>
        <v>59000</v>
      </c>
      <c r="B16" s="732">
        <f t="shared" si="0"/>
        <v>237.16258412510001</v>
      </c>
      <c r="C16" s="43"/>
      <c r="D16" s="44"/>
      <c r="E16" s="736">
        <f t="shared" si="1"/>
        <v>120.12270753287008</v>
      </c>
      <c r="F16" s="43"/>
      <c r="G16" s="45"/>
      <c r="H16" s="51">
        <f t="shared" si="2"/>
        <v>85.7</v>
      </c>
    </row>
    <row r="17" spans="1:20">
      <c r="A17" s="728">
        <f>A16+(A18-A16)/2</f>
        <v>62750</v>
      </c>
      <c r="B17" s="731">
        <f t="shared" si="0"/>
        <v>228.56554534464686</v>
      </c>
      <c r="C17" s="19"/>
      <c r="D17" s="27"/>
      <c r="E17" s="735">
        <f t="shared" si="1"/>
        <v>123.22281415352069</v>
      </c>
      <c r="F17" s="19"/>
      <c r="G17" s="33"/>
      <c r="H17" s="22">
        <f t="shared" si="2"/>
        <v>85.6</v>
      </c>
    </row>
    <row r="18" spans="1:20">
      <c r="A18" s="728">
        <f>A16+(A20-A16)/2</f>
        <v>66500</v>
      </c>
      <c r="B18" s="731">
        <f t="shared" si="0"/>
        <v>218.98212022310003</v>
      </c>
      <c r="C18" s="19"/>
      <c r="D18" s="27"/>
      <c r="E18" s="735">
        <f t="shared" si="1"/>
        <v>125.68400415365943</v>
      </c>
      <c r="F18" s="19"/>
      <c r="G18" s="33"/>
      <c r="H18" s="22">
        <f t="shared" si="2"/>
        <v>85.2</v>
      </c>
    </row>
    <row r="19" spans="1:20">
      <c r="A19" s="728">
        <f>A18+(A20-A18)/2</f>
        <v>70250</v>
      </c>
      <c r="B19" s="731">
        <f t="shared" si="0"/>
        <v>208.3542458721781</v>
      </c>
      <c r="C19" s="19"/>
      <c r="D19" s="27"/>
      <c r="E19" s="735">
        <f t="shared" si="1"/>
        <v>127.5213015269683</v>
      </c>
      <c r="F19" s="19"/>
      <c r="G19" s="33"/>
      <c r="H19" s="22">
        <f t="shared" si="2"/>
        <v>84.4</v>
      </c>
    </row>
    <row r="20" spans="1:20" s="16" customFormat="1" ht="15" thickBot="1">
      <c r="A20" s="727">
        <f>F2</f>
        <v>74000</v>
      </c>
      <c r="B20" s="732">
        <f t="shared" si="0"/>
        <v>196.62385940359999</v>
      </c>
      <c r="C20" s="43"/>
      <c r="D20" s="44"/>
      <c r="E20" s="736">
        <f t="shared" si="1"/>
        <v>128.80914277483927</v>
      </c>
      <c r="F20" s="43"/>
      <c r="G20" s="45"/>
      <c r="H20" s="52">
        <f t="shared" si="2"/>
        <v>83.1</v>
      </c>
    </row>
    <row r="21" spans="1:20">
      <c r="A21" s="728">
        <f>A20+(A22-A20)/2</f>
        <v>83000</v>
      </c>
      <c r="B21" s="731">
        <f t="shared" si="0"/>
        <v>163.62523411549998</v>
      </c>
      <c r="C21" s="19"/>
      <c r="D21" s="27"/>
      <c r="E21" s="735">
        <f t="shared" si="1"/>
        <v>130.67439493528036</v>
      </c>
      <c r="F21" s="19"/>
      <c r="G21" s="33"/>
      <c r="H21" s="54"/>
    </row>
    <row r="22" spans="1:20">
      <c r="A22" s="728">
        <f>A20+(A24-A20)/2</f>
        <v>92000</v>
      </c>
      <c r="B22" s="731">
        <f t="shared" si="0"/>
        <v>123.13903542559999</v>
      </c>
      <c r="C22" s="19"/>
      <c r="D22" s="27"/>
      <c r="E22" s="735">
        <f t="shared" si="1"/>
        <v>134.29758207374834</v>
      </c>
      <c r="F22" s="19"/>
      <c r="G22" s="33"/>
      <c r="H22" s="54"/>
    </row>
    <row r="23" spans="1:20">
      <c r="A23" s="728">
        <f>A22+(A24-A22)/2</f>
        <v>101000</v>
      </c>
      <c r="B23" s="731">
        <f t="shared" si="0"/>
        <v>74.362601966300019</v>
      </c>
      <c r="C23" s="19"/>
      <c r="D23" s="27"/>
      <c r="E23" s="735">
        <f t="shared" si="1"/>
        <v>146.85750068230186</v>
      </c>
      <c r="F23" s="19"/>
      <c r="G23" s="33"/>
      <c r="H23" s="54"/>
    </row>
    <row r="24" spans="1:20" ht="15" thickBot="1">
      <c r="A24" s="729">
        <v>110000</v>
      </c>
      <c r="B24" s="733">
        <f t="shared" si="0"/>
        <v>16.49327237</v>
      </c>
      <c r="C24" s="31"/>
      <c r="D24" s="32"/>
      <c r="E24" s="737">
        <f t="shared" si="1"/>
        <v>179.48581633900017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36" t="s">
        <v>377</v>
      </c>
      <c r="D27" s="673">
        <v>44000</v>
      </c>
      <c r="E27" s="674">
        <v>59000</v>
      </c>
      <c r="F27" s="674">
        <v>74000</v>
      </c>
      <c r="G27" s="675">
        <v>287.7586</v>
      </c>
      <c r="H27" s="676">
        <v>-1.8772179999999999E-4</v>
      </c>
      <c r="I27" s="676">
        <v>-5.2624629999999998E-10</v>
      </c>
      <c r="J27" s="676">
        <v>-1.8350740000000001E-13</v>
      </c>
      <c r="K27" s="676">
        <v>0</v>
      </c>
      <c r="L27" s="677">
        <v>0</v>
      </c>
      <c r="M27" s="675">
        <v>65.73</v>
      </c>
      <c r="N27" s="676">
        <v>2.5471979999999999E-4</v>
      </c>
      <c r="O27" s="676">
        <v>-7.3029729999999998E-9</v>
      </c>
      <c r="P27" s="676">
        <v>1.169656E-12</v>
      </c>
      <c r="Q27" s="676">
        <v>-2.0301850000000001E-17</v>
      </c>
      <c r="R27" s="677">
        <v>9.8706890000000001E-23</v>
      </c>
    </row>
    <row r="31" spans="1:20">
      <c r="F31">
        <f>A12</f>
        <v>44000</v>
      </c>
      <c r="G31">
        <v>0</v>
      </c>
      <c r="H31">
        <f t="shared" ref="H31:H36" si="3">F31</f>
        <v>44000</v>
      </c>
      <c r="I31">
        <v>0</v>
      </c>
    </row>
    <row r="32" spans="1:20">
      <c r="F32">
        <f>F31</f>
        <v>44000</v>
      </c>
      <c r="G32">
        <f>ROUND(B8,0)</f>
        <v>288</v>
      </c>
      <c r="H32">
        <f t="shared" si="3"/>
        <v>44000</v>
      </c>
      <c r="I32">
        <f>ROUND(MAX(E8:E24),2)</f>
        <v>179.49</v>
      </c>
    </row>
    <row r="33" spans="6:9">
      <c r="F33">
        <f>A16</f>
        <v>59000</v>
      </c>
      <c r="G33">
        <v>0</v>
      </c>
      <c r="H33">
        <f t="shared" si="3"/>
        <v>59000</v>
      </c>
      <c r="I33">
        <v>0</v>
      </c>
    </row>
    <row r="34" spans="6:9">
      <c r="F34">
        <f>F33</f>
        <v>59000</v>
      </c>
      <c r="G34">
        <f>G32</f>
        <v>288</v>
      </c>
      <c r="H34">
        <f t="shared" si="3"/>
        <v>59000</v>
      </c>
      <c r="I34">
        <f>I32</f>
        <v>179.49</v>
      </c>
    </row>
    <row r="35" spans="6:9">
      <c r="F35">
        <f>A20</f>
        <v>74000</v>
      </c>
      <c r="G35">
        <v>0</v>
      </c>
      <c r="H35">
        <f t="shared" si="3"/>
        <v>74000</v>
      </c>
      <c r="I35">
        <v>0</v>
      </c>
    </row>
    <row r="36" spans="6:9">
      <c r="F36">
        <f>F35</f>
        <v>74000</v>
      </c>
      <c r="G36">
        <f>G34</f>
        <v>288</v>
      </c>
      <c r="H36">
        <f t="shared" si="3"/>
        <v>74000</v>
      </c>
      <c r="I36">
        <f>I34</f>
        <v>179.49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378</v>
      </c>
      <c r="D2" s="673">
        <v>38000</v>
      </c>
      <c r="E2" s="678">
        <v>53000</v>
      </c>
      <c r="F2" s="674">
        <v>68000</v>
      </c>
      <c r="G2" s="675">
        <v>256.07740000000001</v>
      </c>
      <c r="H2" s="676">
        <v>-1.309218E-3</v>
      </c>
      <c r="I2" s="676">
        <v>7.3157170000000006E-8</v>
      </c>
      <c r="J2" s="676">
        <v>-1.6411149999999999E-12</v>
      </c>
      <c r="K2" s="676">
        <v>8.5960840000000002E-18</v>
      </c>
      <c r="L2" s="677">
        <v>0</v>
      </c>
      <c r="N2" s="675">
        <v>57.991660000000003</v>
      </c>
      <c r="O2" s="676">
        <v>1.7943160000000001E-4</v>
      </c>
      <c r="P2" s="676">
        <v>7.335107E-10</v>
      </c>
      <c r="Q2" s="676">
        <v>9.3307379999999995E-13</v>
      </c>
      <c r="R2" s="676">
        <v>-1.9116350000000001E-17</v>
      </c>
      <c r="S2" s="677">
        <v>1.038942E-22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256.07740000000001</v>
      </c>
      <c r="C8" s="36"/>
      <c r="D8" s="65"/>
      <c r="E8" s="734">
        <f>N2</f>
        <v>57.991660000000003</v>
      </c>
      <c r="F8" s="36"/>
      <c r="G8" s="38"/>
      <c r="H8" s="53"/>
    </row>
    <row r="9" spans="1:20">
      <c r="A9" s="22">
        <f>A10/2</f>
        <v>9500</v>
      </c>
      <c r="B9" s="731">
        <f>$G$2+$H$2*A9+$I$2*A9^2+$J$2*A9^3+$K$2*A9^4+$L$2*A9^5+$M$2*A9^6</f>
        <v>248.90522826081028</v>
      </c>
      <c r="C9" s="19"/>
      <c r="D9" s="66"/>
      <c r="E9" s="735">
        <f>$N$2+$O$2*A9+$P$2*A9^2+$Q$2*A9^3+$R$2*A9^4+$S$2*A9^5+$T$2*A9^6</f>
        <v>60.414788959575816</v>
      </c>
      <c r="F9" s="19"/>
      <c r="G9" s="33"/>
      <c r="H9" s="54"/>
    </row>
    <row r="10" spans="1:20">
      <c r="A10" s="22">
        <f>A12/2</f>
        <v>19000</v>
      </c>
      <c r="B10" s="731">
        <f t="shared" ref="B10:B24" si="0">$G$2+$H$2*A10+$I$2*A10^2+$J$2*A10^3+$K$2*A10^4+$L$2*A10^5+$M$2*A10^6</f>
        <v>247.47583884796398</v>
      </c>
      <c r="C10" s="19"/>
      <c r="D10" s="27"/>
      <c r="E10" s="735">
        <f t="shared" ref="E10:E24" si="1">$N$2+$O$2*A10+$P$2*A10^2+$Q$2*A10^3+$R$2*A10^4+$S$2*A10^5+$T$2*A10^6</f>
        <v>65.831601433275793</v>
      </c>
      <c r="F10" s="19"/>
      <c r="G10" s="33"/>
      <c r="H10" s="54"/>
    </row>
    <row r="11" spans="1:20" ht="15" thickBot="1">
      <c r="A11" s="22">
        <f>A10+(A12-A10)/2</f>
        <v>28500</v>
      </c>
      <c r="B11" s="731">
        <f t="shared" si="0"/>
        <v>245.86748901438025</v>
      </c>
      <c r="C11" s="19"/>
      <c r="D11" s="27"/>
      <c r="E11" s="735">
        <f t="shared" si="1"/>
        <v>74.642593430114658</v>
      </c>
      <c r="F11" s="19"/>
      <c r="G11" s="33"/>
      <c r="H11" s="54"/>
    </row>
    <row r="12" spans="1:20" s="16" customFormat="1">
      <c r="A12" s="727">
        <f>D2</f>
        <v>38000</v>
      </c>
      <c r="B12" s="732">
        <f t="shared" si="0"/>
        <v>239.83881140742403</v>
      </c>
      <c r="C12" s="43"/>
      <c r="D12" s="44"/>
      <c r="E12" s="736">
        <f t="shared" si="1"/>
        <v>85.440760622025593</v>
      </c>
      <c r="F12" s="43"/>
      <c r="G12" s="45"/>
      <c r="H12" s="50">
        <f>ROUND(A12*B12*100/(E12*136000),1)</f>
        <v>78.400000000000006</v>
      </c>
    </row>
    <row r="13" spans="1:20">
      <c r="A13" s="22">
        <f>A12+(A14-A12)/2</f>
        <v>41750</v>
      </c>
      <c r="B13" s="731">
        <f t="shared" si="0"/>
        <v>235.62363432541784</v>
      </c>
      <c r="C13" s="19"/>
      <c r="D13" s="27"/>
      <c r="E13" s="735">
        <f t="shared" si="1"/>
        <v>89.762093985502915</v>
      </c>
      <c r="F13" s="19"/>
      <c r="G13" s="33"/>
      <c r="H13" s="22">
        <f t="shared" ref="H13:H20" si="2">ROUND(A13*B13*100/(E13*136000),1)</f>
        <v>80.599999999999994</v>
      </c>
    </row>
    <row r="14" spans="1:20">
      <c r="A14" s="22">
        <f>A12+(A16-A12)/2</f>
        <v>45500</v>
      </c>
      <c r="B14" s="731">
        <f t="shared" si="0"/>
        <v>230.21678605017027</v>
      </c>
      <c r="C14" s="19"/>
      <c r="D14" s="27"/>
      <c r="E14" s="735">
        <f t="shared" si="1"/>
        <v>93.89549581508075</v>
      </c>
      <c r="F14" s="19"/>
      <c r="G14" s="33"/>
      <c r="H14" s="22">
        <f t="shared" si="2"/>
        <v>82</v>
      </c>
    </row>
    <row r="15" spans="1:20">
      <c r="A15" s="22">
        <f>A14+(A16-A14)/2</f>
        <v>49250</v>
      </c>
      <c r="B15" s="731">
        <f t="shared" si="0"/>
        <v>223.57362218440787</v>
      </c>
      <c r="C15" s="19"/>
      <c r="D15" s="27"/>
      <c r="E15" s="735">
        <f t="shared" si="1"/>
        <v>97.707498355281359</v>
      </c>
      <c r="F15" s="19"/>
      <c r="G15" s="33"/>
      <c r="H15" s="22">
        <f t="shared" si="2"/>
        <v>82.9</v>
      </c>
    </row>
    <row r="16" spans="1:20" s="16" customFormat="1">
      <c r="A16" s="727">
        <f>E2</f>
        <v>53000</v>
      </c>
      <c r="B16" s="732">
        <f t="shared" si="0"/>
        <v>215.69029615140406</v>
      </c>
      <c r="C16" s="43"/>
      <c r="D16" s="44"/>
      <c r="E16" s="736">
        <f t="shared" si="1"/>
        <v>101.08608420339058</v>
      </c>
      <c r="F16" s="43"/>
      <c r="G16" s="45"/>
      <c r="H16" s="51">
        <f t="shared" si="2"/>
        <v>83.2</v>
      </c>
    </row>
    <row r="17" spans="1:20">
      <c r="A17" s="728">
        <f>A16+(A18-A16)/2</f>
        <v>56750</v>
      </c>
      <c r="B17" s="731">
        <f t="shared" si="0"/>
        <v>206.60375919497909</v>
      </c>
      <c r="C17" s="19"/>
      <c r="D17" s="27"/>
      <c r="E17" s="735">
        <f t="shared" si="1"/>
        <v>103.94993177720707</v>
      </c>
      <c r="F17" s="19"/>
      <c r="G17" s="33"/>
      <c r="H17" s="22">
        <f t="shared" si="2"/>
        <v>82.9</v>
      </c>
    </row>
    <row r="18" spans="1:20">
      <c r="A18" s="728">
        <f>A16+(A20-A16)/2</f>
        <v>60500</v>
      </c>
      <c r="B18" s="731">
        <f t="shared" si="0"/>
        <v>196.39176037950028</v>
      </c>
      <c r="C18" s="19"/>
      <c r="D18" s="27"/>
      <c r="E18" s="735">
        <f t="shared" si="1"/>
        <v>106.25766078279102</v>
      </c>
      <c r="F18" s="19"/>
      <c r="G18" s="33"/>
      <c r="H18" s="22">
        <f t="shared" si="2"/>
        <v>82.2</v>
      </c>
    </row>
    <row r="19" spans="1:20">
      <c r="A19" s="728">
        <f>A18+(A20-A18)/2</f>
        <v>64250</v>
      </c>
      <c r="B19" s="731">
        <f t="shared" si="0"/>
        <v>185.17284658988163</v>
      </c>
      <c r="C19" s="19"/>
      <c r="D19" s="27"/>
      <c r="E19" s="735">
        <f t="shared" si="1"/>
        <v>108.01707768221355</v>
      </c>
      <c r="F19" s="19"/>
      <c r="G19" s="33"/>
      <c r="H19" s="22">
        <f t="shared" si="2"/>
        <v>81</v>
      </c>
    </row>
    <row r="20" spans="1:20" s="16" customFormat="1" ht="15" thickBot="1">
      <c r="A20" s="727">
        <f>F2</f>
        <v>68000</v>
      </c>
      <c r="B20" s="732">
        <f t="shared" si="0"/>
        <v>173.10636253158395</v>
      </c>
      <c r="C20" s="43"/>
      <c r="D20" s="44"/>
      <c r="E20" s="736">
        <f t="shared" si="1"/>
        <v>109.29442116130559</v>
      </c>
      <c r="F20" s="43"/>
      <c r="G20" s="45"/>
      <c r="H20" s="52">
        <f t="shared" si="2"/>
        <v>79.2</v>
      </c>
    </row>
    <row r="21" spans="1:20">
      <c r="A21" s="728">
        <f>A20+(A22-A20)/2</f>
        <v>74750</v>
      </c>
      <c r="B21" s="731">
        <f t="shared" si="0"/>
        <v>149.91571442123166</v>
      </c>
      <c r="C21" s="19"/>
      <c r="D21" s="27"/>
      <c r="E21" s="735">
        <f t="shared" si="1"/>
        <v>110.85514713351168</v>
      </c>
      <c r="F21" s="19"/>
      <c r="G21" s="33"/>
      <c r="H21" s="54"/>
    </row>
    <row r="22" spans="1:20">
      <c r="A22" s="728">
        <f>A20+(A24-A20)/2</f>
        <v>81500</v>
      </c>
      <c r="B22" s="731">
        <f t="shared" si="0"/>
        <v>126.15241220337043</v>
      </c>
      <c r="C22" s="19"/>
      <c r="D22" s="27"/>
      <c r="E22" s="735">
        <f t="shared" si="1"/>
        <v>112.77362489452952</v>
      </c>
      <c r="F22" s="19"/>
      <c r="G22" s="33"/>
      <c r="H22" s="54"/>
    </row>
    <row r="23" spans="1:20">
      <c r="A23" s="728">
        <f>A22+(A24-A22)/2</f>
        <v>88250</v>
      </c>
      <c r="B23" s="731">
        <f t="shared" si="0"/>
        <v>103.74507233585166</v>
      </c>
      <c r="C23" s="19"/>
      <c r="D23" s="27"/>
      <c r="E23" s="735">
        <f t="shared" si="1"/>
        <v>117.47131988240369</v>
      </c>
      <c r="F23" s="19"/>
      <c r="G23" s="33"/>
      <c r="H23" s="54"/>
    </row>
    <row r="24" spans="1:20" ht="15" thickBot="1">
      <c r="A24" s="729">
        <v>95000</v>
      </c>
      <c r="B24" s="733">
        <f t="shared" si="0"/>
        <v>85.050590477500009</v>
      </c>
      <c r="C24" s="31"/>
      <c r="D24" s="32"/>
      <c r="E24" s="737">
        <f t="shared" si="1"/>
        <v>128.52660489187485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378</v>
      </c>
      <c r="D27" s="673">
        <v>38000</v>
      </c>
      <c r="E27" s="678">
        <v>53000</v>
      </c>
      <c r="F27" s="674">
        <v>68000</v>
      </c>
      <c r="G27" s="675">
        <v>256.07740000000001</v>
      </c>
      <c r="H27" s="676">
        <v>-1.309218E-3</v>
      </c>
      <c r="I27" s="676">
        <v>7.3157170000000006E-8</v>
      </c>
      <c r="J27" s="676">
        <v>-1.6411149999999999E-12</v>
      </c>
      <c r="K27" s="676">
        <v>8.5960840000000002E-18</v>
      </c>
      <c r="L27" s="677">
        <v>0</v>
      </c>
      <c r="M27" s="675">
        <v>57.991660000000003</v>
      </c>
      <c r="N27" s="676">
        <v>1.7943160000000001E-4</v>
      </c>
      <c r="O27" s="676">
        <v>7.335107E-10</v>
      </c>
      <c r="P27" s="676">
        <v>9.3307379999999995E-13</v>
      </c>
      <c r="Q27" s="676">
        <v>-1.9116350000000001E-17</v>
      </c>
      <c r="R27" s="677">
        <v>1.038942E-22</v>
      </c>
    </row>
    <row r="31" spans="1:20">
      <c r="F31">
        <f>A12</f>
        <v>38000</v>
      </c>
      <c r="G31">
        <v>0</v>
      </c>
      <c r="H31">
        <f t="shared" ref="H31:H36" si="3">F31</f>
        <v>38000</v>
      </c>
      <c r="I31">
        <v>0</v>
      </c>
    </row>
    <row r="32" spans="1:20">
      <c r="F32">
        <f>F31</f>
        <v>38000</v>
      </c>
      <c r="G32">
        <f>ROUND(B8,0)</f>
        <v>256</v>
      </c>
      <c r="H32">
        <f t="shared" si="3"/>
        <v>38000</v>
      </c>
      <c r="I32">
        <f>ROUND(MAX(E8:E24),2)</f>
        <v>128.53</v>
      </c>
    </row>
    <row r="33" spans="6:9">
      <c r="F33">
        <f>A16</f>
        <v>53000</v>
      </c>
      <c r="G33">
        <v>0</v>
      </c>
      <c r="H33">
        <f t="shared" si="3"/>
        <v>53000</v>
      </c>
      <c r="I33">
        <v>0</v>
      </c>
    </row>
    <row r="34" spans="6:9">
      <c r="F34">
        <f>F33</f>
        <v>53000</v>
      </c>
      <c r="G34">
        <f>G32</f>
        <v>256</v>
      </c>
      <c r="H34">
        <f t="shared" si="3"/>
        <v>53000</v>
      </c>
      <c r="I34">
        <f>I32</f>
        <v>128.53</v>
      </c>
    </row>
    <row r="35" spans="6:9">
      <c r="F35">
        <f>A20</f>
        <v>68000</v>
      </c>
      <c r="G35">
        <v>0</v>
      </c>
      <c r="H35">
        <f t="shared" si="3"/>
        <v>68000</v>
      </c>
      <c r="I35">
        <v>0</v>
      </c>
    </row>
    <row r="36" spans="6:9">
      <c r="F36">
        <f>F35</f>
        <v>68000</v>
      </c>
      <c r="G36">
        <f>G34</f>
        <v>256</v>
      </c>
      <c r="H36">
        <f t="shared" si="3"/>
        <v>68000</v>
      </c>
      <c r="I36">
        <f>I34</f>
        <v>128.53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 ht="15" thickBot="1">
      <c r="A2" s="2">
        <v>1100</v>
      </c>
      <c r="B2" s="2"/>
      <c r="C2" s="667" t="s">
        <v>379</v>
      </c>
      <c r="D2" s="679">
        <v>36000</v>
      </c>
      <c r="E2" s="680">
        <v>51000</v>
      </c>
      <c r="F2" s="680">
        <v>66000</v>
      </c>
      <c r="G2" s="681">
        <v>229.3057</v>
      </c>
      <c r="H2" s="682">
        <v>-7.1703680000000005E-4</v>
      </c>
      <c r="I2" s="682">
        <v>4.8304790000000001E-8</v>
      </c>
      <c r="J2" s="682">
        <v>-1.309811E-12</v>
      </c>
      <c r="K2" s="682">
        <v>7.0857070000000004E-18</v>
      </c>
      <c r="L2" s="683">
        <v>0</v>
      </c>
      <c r="N2" s="681">
        <v>50.264060000000001</v>
      </c>
      <c r="O2" s="682">
        <v>-3.3114880000000002E-4</v>
      </c>
      <c r="P2" s="682">
        <v>6.0987310000000002E-8</v>
      </c>
      <c r="Q2" s="682">
        <v>-1.248902E-12</v>
      </c>
      <c r="R2" s="682">
        <v>1.102612E-17</v>
      </c>
      <c r="S2" s="683">
        <v>-3.9878410000000001E-23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229.3057</v>
      </c>
      <c r="C8" s="36"/>
      <c r="D8" s="65"/>
      <c r="E8" s="734">
        <f>N2</f>
        <v>50.264060000000001</v>
      </c>
      <c r="F8" s="36"/>
      <c r="G8" s="38"/>
      <c r="H8" s="53"/>
    </row>
    <row r="9" spans="1:20">
      <c r="A9" s="22">
        <f>A10/2</f>
        <v>9000</v>
      </c>
      <c r="B9" s="731">
        <f>$G$2+$H$2*A9+$I$2*A9^2+$J$2*A9^3+$K$2*A9^4+$L$2*A9^5+$M$2*A9^6</f>
        <v>225.85669389462697</v>
      </c>
      <c r="C9" s="19"/>
      <c r="D9" s="66"/>
      <c r="E9" s="735">
        <f>$N$2+$O$2*A9+$P$2*A9^2+$Q$2*A9^3+$R$2*A9^4+$S$2*A9^5+$T$2*A9^6</f>
        <v>51.383230945087902</v>
      </c>
      <c r="F9" s="19"/>
      <c r="G9" s="33"/>
      <c r="H9" s="54"/>
    </row>
    <row r="10" spans="1:20">
      <c r="A10" s="22">
        <f>A12/2</f>
        <v>18000</v>
      </c>
      <c r="B10" s="731">
        <f t="shared" ref="B10:B24" si="0">$G$2+$H$2*A10+$I$2*A10^2+$J$2*A10^3+$K$2*A10^4+$L$2*A10^5+$M$2*A10^6</f>
        <v>225.15480098603203</v>
      </c>
      <c r="C10" s="19"/>
      <c r="D10" s="27"/>
      <c r="E10" s="735">
        <f t="shared" ref="E10:E24" si="1">$N$2+$O$2*A10+$P$2*A10^2+$Q$2*A10^3+$R$2*A10^4+$S$2*A10^5+$T$2*A10^6</f>
        <v>57.86179858169313</v>
      </c>
      <c r="F10" s="19"/>
      <c r="G10" s="33"/>
      <c r="H10" s="54"/>
    </row>
    <row r="11" spans="1:20" ht="15" thickBot="1">
      <c r="A11" s="22">
        <f>A10+(A12-A10)/2</f>
        <v>27000</v>
      </c>
      <c r="B11" s="731">
        <f t="shared" si="0"/>
        <v>223.14452361078702</v>
      </c>
      <c r="C11" s="19"/>
      <c r="D11" s="27"/>
      <c r="E11" s="735">
        <f t="shared" si="1"/>
        <v>66.48817396652214</v>
      </c>
      <c r="F11" s="19"/>
      <c r="G11" s="33"/>
      <c r="H11" s="54"/>
    </row>
    <row r="12" spans="1:20" s="16" customFormat="1">
      <c r="A12" s="727">
        <f>D2</f>
        <v>36000</v>
      </c>
      <c r="B12" s="732">
        <f t="shared" si="0"/>
        <v>216.88610787251199</v>
      </c>
      <c r="C12" s="43"/>
      <c r="D12" s="44"/>
      <c r="E12" s="736">
        <f t="shared" si="1"/>
        <v>75.221837860259839</v>
      </c>
      <c r="F12" s="43"/>
      <c r="G12" s="45"/>
      <c r="H12" s="50">
        <f>ROUND(A12*B12*100/(E12*136000),1)</f>
        <v>76.3</v>
      </c>
    </row>
    <row r="13" spans="1:20">
      <c r="A13" s="22">
        <f>A12+(A14-A12)/2</f>
        <v>39750</v>
      </c>
      <c r="B13" s="731">
        <f t="shared" si="0"/>
        <v>212.5522989422829</v>
      </c>
      <c r="C13" s="19"/>
      <c r="D13" s="27"/>
      <c r="E13" s="735">
        <f t="shared" si="1"/>
        <v>78.594524055825985</v>
      </c>
      <c r="F13" s="19"/>
      <c r="G13" s="33"/>
      <c r="H13" s="22">
        <f t="shared" ref="H13:H20" si="2">ROUND(A13*B13*100/(E13*136000),1)</f>
        <v>79</v>
      </c>
    </row>
    <row r="14" spans="1:20">
      <c r="A14" s="22">
        <f>A12+(A16-A12)/2</f>
        <v>43500</v>
      </c>
      <c r="B14" s="731">
        <f t="shared" si="0"/>
        <v>207.07618274500166</v>
      </c>
      <c r="C14" s="19"/>
      <c r="D14" s="27"/>
      <c r="E14" s="735">
        <f t="shared" si="1"/>
        <v>81.730523485253727</v>
      </c>
      <c r="F14" s="19"/>
      <c r="G14" s="33"/>
      <c r="H14" s="22">
        <f t="shared" si="2"/>
        <v>81</v>
      </c>
    </row>
    <row r="15" spans="1:20">
      <c r="A15" s="22">
        <f>A14+(A16-A14)/2</f>
        <v>47250</v>
      </c>
      <c r="B15" s="731">
        <f t="shared" si="0"/>
        <v>200.41661356369758</v>
      </c>
      <c r="C15" s="19"/>
      <c r="D15" s="27"/>
      <c r="E15" s="735">
        <f t="shared" si="1"/>
        <v>84.596485497227249</v>
      </c>
      <c r="F15" s="19"/>
      <c r="G15" s="33"/>
      <c r="H15" s="22">
        <f t="shared" si="2"/>
        <v>82.3</v>
      </c>
    </row>
    <row r="16" spans="1:20" s="16" customFormat="1">
      <c r="A16" s="727">
        <f>E2</f>
        <v>51000</v>
      </c>
      <c r="B16" s="732">
        <f t="shared" si="0"/>
        <v>192.56607511110701</v>
      </c>
      <c r="C16" s="43"/>
      <c r="D16" s="44"/>
      <c r="E16" s="736">
        <f t="shared" si="1"/>
        <v>87.170224938389069</v>
      </c>
      <c r="F16" s="43"/>
      <c r="G16" s="45"/>
      <c r="H16" s="51">
        <f t="shared" si="2"/>
        <v>82.8</v>
      </c>
    </row>
    <row r="17" spans="1:20">
      <c r="A17" s="728">
        <f>A16+(A18-A16)/2</f>
        <v>54750</v>
      </c>
      <c r="B17" s="731">
        <f t="shared" si="0"/>
        <v>183.55068052967323</v>
      </c>
      <c r="C17" s="19"/>
      <c r="D17" s="27"/>
      <c r="E17" s="735">
        <f t="shared" si="1"/>
        <v>89.437173403231796</v>
      </c>
      <c r="F17" s="19"/>
      <c r="G17" s="33"/>
      <c r="H17" s="22">
        <f t="shared" si="2"/>
        <v>82.6</v>
      </c>
    </row>
    <row r="18" spans="1:20">
      <c r="A18" s="728">
        <f>A16+(A20-A16)/2</f>
        <v>58500</v>
      </c>
      <c r="B18" s="731">
        <f t="shared" si="0"/>
        <v>173.43017239154665</v>
      </c>
      <c r="C18" s="19"/>
      <c r="D18" s="27"/>
      <c r="E18" s="735">
        <f t="shared" si="1"/>
        <v>91.386830483989002</v>
      </c>
      <c r="F18" s="19"/>
      <c r="G18" s="33"/>
      <c r="H18" s="22">
        <f t="shared" si="2"/>
        <v>81.599999999999994</v>
      </c>
    </row>
    <row r="19" spans="1:20">
      <c r="A19" s="728">
        <f>A18+(A20-A18)/2</f>
        <v>62250</v>
      </c>
      <c r="B19" s="731">
        <f t="shared" si="0"/>
        <v>162.29792269858484</v>
      </c>
      <c r="C19" s="19"/>
      <c r="D19" s="27"/>
      <c r="E19" s="735">
        <f t="shared" si="1"/>
        <v>93.009215020526938</v>
      </c>
      <c r="F19" s="19"/>
      <c r="G19" s="33"/>
      <c r="H19" s="22">
        <f t="shared" si="2"/>
        <v>79.900000000000006</v>
      </c>
    </row>
    <row r="20" spans="1:20" s="16" customFormat="1" ht="15" thickBot="1">
      <c r="A20" s="727">
        <f>F2</f>
        <v>66000</v>
      </c>
      <c r="B20" s="732">
        <f t="shared" si="0"/>
        <v>150.28093288235198</v>
      </c>
      <c r="C20" s="43"/>
      <c r="D20" s="44"/>
      <c r="E20" s="736">
        <f t="shared" si="1"/>
        <v>94.291316350235888</v>
      </c>
      <c r="F20" s="43"/>
      <c r="G20" s="45"/>
      <c r="H20" s="52">
        <f t="shared" si="2"/>
        <v>77.3</v>
      </c>
    </row>
    <row r="21" spans="1:20">
      <c r="A21" s="728">
        <f>A20+(A22-A20)/2</f>
        <v>73250</v>
      </c>
      <c r="B21" s="731">
        <f t="shared" si="0"/>
        <v>125.16571056661454</v>
      </c>
      <c r="C21" s="19"/>
      <c r="D21" s="27"/>
      <c r="E21" s="735">
        <f t="shared" si="1"/>
        <v>95.72358355901784</v>
      </c>
      <c r="F21" s="19"/>
      <c r="G21" s="33"/>
      <c r="H21" s="54"/>
    </row>
    <row r="22" spans="1:20">
      <c r="A22" s="728">
        <f>A20+(A24-A20)/2</f>
        <v>80500</v>
      </c>
      <c r="B22" s="731">
        <f t="shared" si="0"/>
        <v>98.889812357461665</v>
      </c>
      <c r="C22" s="19"/>
      <c r="D22" s="27"/>
      <c r="E22" s="735">
        <f t="shared" si="1"/>
        <v>95.535650898396113</v>
      </c>
      <c r="F22" s="19"/>
      <c r="G22" s="33"/>
      <c r="H22" s="54"/>
    </row>
    <row r="23" spans="1:20">
      <c r="A23" s="728">
        <f>A22+(A24-A22)/2</f>
        <v>87750</v>
      </c>
      <c r="B23" s="731">
        <f t="shared" si="0"/>
        <v>73.440279980337948</v>
      </c>
      <c r="C23" s="19"/>
      <c r="D23" s="27"/>
      <c r="E23" s="735">
        <f t="shared" si="1"/>
        <v>93.223738563310661</v>
      </c>
      <c r="F23" s="19"/>
      <c r="G23" s="33"/>
      <c r="H23" s="54"/>
    </row>
    <row r="24" spans="1:20" ht="15" thickBot="1">
      <c r="A24" s="729">
        <v>95000</v>
      </c>
      <c r="B24" s="733">
        <f t="shared" si="0"/>
        <v>51.273991341874989</v>
      </c>
      <c r="C24" s="31"/>
      <c r="D24" s="32"/>
      <c r="E24" s="737">
        <f t="shared" si="1"/>
        <v>87.950875066906349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 ht="15" thickBot="1">
      <c r="A27" s="11">
        <v>1100</v>
      </c>
      <c r="B27" s="11"/>
      <c r="C27" s="667" t="s">
        <v>379</v>
      </c>
      <c r="D27" s="679">
        <v>36000</v>
      </c>
      <c r="E27" s="680">
        <v>51000</v>
      </c>
      <c r="F27" s="680">
        <v>66000</v>
      </c>
      <c r="G27" s="681">
        <v>229.3057</v>
      </c>
      <c r="H27" s="682">
        <v>-7.1703680000000005E-4</v>
      </c>
      <c r="I27" s="682">
        <v>4.8304790000000001E-8</v>
      </c>
      <c r="J27" s="682">
        <v>-1.309811E-12</v>
      </c>
      <c r="K27" s="682">
        <v>7.0857070000000004E-18</v>
      </c>
      <c r="L27" s="683">
        <v>0</v>
      </c>
      <c r="M27" s="681">
        <v>50.264060000000001</v>
      </c>
      <c r="N27" s="682">
        <v>-3.3114880000000002E-4</v>
      </c>
      <c r="O27" s="682">
        <v>6.0987310000000002E-8</v>
      </c>
      <c r="P27" s="682">
        <v>-1.248902E-12</v>
      </c>
      <c r="Q27" s="682">
        <v>1.102612E-17</v>
      </c>
      <c r="R27" s="683">
        <v>-3.9878410000000001E-23</v>
      </c>
    </row>
    <row r="31" spans="1:20">
      <c r="F31">
        <f>A12</f>
        <v>36000</v>
      </c>
      <c r="G31">
        <v>0</v>
      </c>
      <c r="H31">
        <f t="shared" ref="H31:H36" si="3">F31</f>
        <v>36000</v>
      </c>
      <c r="I31">
        <v>0</v>
      </c>
    </row>
    <row r="32" spans="1:20">
      <c r="F32">
        <f>F31</f>
        <v>36000</v>
      </c>
      <c r="G32">
        <f>ROUND(B8,0)</f>
        <v>229</v>
      </c>
      <c r="H32">
        <f t="shared" si="3"/>
        <v>36000</v>
      </c>
      <c r="I32">
        <f>ROUND(MAX(E8:E24),2)</f>
        <v>95.72</v>
      </c>
    </row>
    <row r="33" spans="6:9">
      <c r="F33">
        <f>A16</f>
        <v>51000</v>
      </c>
      <c r="G33">
        <v>0</v>
      </c>
      <c r="H33">
        <f t="shared" si="3"/>
        <v>51000</v>
      </c>
      <c r="I33">
        <v>0</v>
      </c>
    </row>
    <row r="34" spans="6:9">
      <c r="F34">
        <f>F33</f>
        <v>51000</v>
      </c>
      <c r="G34">
        <f>G32</f>
        <v>229</v>
      </c>
      <c r="H34">
        <f t="shared" si="3"/>
        <v>51000</v>
      </c>
      <c r="I34">
        <f>I32</f>
        <v>95.72</v>
      </c>
    </row>
    <row r="35" spans="6:9">
      <c r="F35">
        <f>A20</f>
        <v>66000</v>
      </c>
      <c r="G35">
        <v>0</v>
      </c>
      <c r="H35">
        <f t="shared" si="3"/>
        <v>66000</v>
      </c>
      <c r="I35">
        <v>0</v>
      </c>
    </row>
    <row r="36" spans="6:9">
      <c r="F36">
        <f>F35</f>
        <v>66000</v>
      </c>
      <c r="G36">
        <f>G34</f>
        <v>229</v>
      </c>
      <c r="H36">
        <f t="shared" si="3"/>
        <v>66000</v>
      </c>
      <c r="I36">
        <f>I34</f>
        <v>95.72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0" zoomScaleNormal="90" workbookViewId="0">
      <selection activeCell="Z5" sqref="Z5"/>
    </sheetView>
  </sheetViews>
  <sheetFormatPr defaultRowHeight="14.4"/>
  <sheetData/>
  <pageMargins left="0.7" right="0.7" top="0.75" bottom="0.75" header="0.3" footer="0.3"/>
  <pageSetup paperSize="8" scale="90"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29" t="s">
        <v>380</v>
      </c>
      <c r="D2" s="684">
        <v>63000</v>
      </c>
      <c r="E2" s="685">
        <v>78000</v>
      </c>
      <c r="F2" s="685">
        <v>93000</v>
      </c>
      <c r="G2" s="686">
        <v>346.85329999999999</v>
      </c>
      <c r="H2" s="687">
        <v>7.4275580000000003E-5</v>
      </c>
      <c r="I2" s="687">
        <v>-4.5953670000000003E-9</v>
      </c>
      <c r="J2" s="687">
        <v>-8.6889779999999998E-14</v>
      </c>
      <c r="K2" s="687">
        <v>0</v>
      </c>
      <c r="L2" s="688">
        <v>0</v>
      </c>
      <c r="N2" s="686">
        <v>85.064109999999999</v>
      </c>
      <c r="O2" s="687">
        <v>-3.5824369999999997E-4</v>
      </c>
      <c r="P2" s="687">
        <v>7.2268729999999997E-8</v>
      </c>
      <c r="Q2" s="687">
        <v>-9.6381429999999997E-13</v>
      </c>
      <c r="R2" s="687">
        <v>4.8252199999999998E-18</v>
      </c>
      <c r="S2" s="688">
        <v>-8.1208420000000007E-24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346.85329999999999</v>
      </c>
      <c r="C8" s="36"/>
      <c r="D8" s="65"/>
      <c r="E8" s="734">
        <f>N2</f>
        <v>85.064109999999999</v>
      </c>
      <c r="F8" s="36"/>
      <c r="G8" s="38"/>
      <c r="H8" s="53"/>
    </row>
    <row r="9" spans="1:20">
      <c r="A9" s="22">
        <f>A10/2</f>
        <v>15750</v>
      </c>
      <c r="B9" s="731">
        <f>$G$2+$H$2*A9+$I$2*A9^2+$J$2*A9^3+$K$2*A9^4+$L$2*A9^5+$M$2*A9^6</f>
        <v>346.54372514575527</v>
      </c>
      <c r="C9" s="19"/>
      <c r="D9" s="66"/>
      <c r="E9" s="735">
        <f>$N$2+$O$2*A9+$P$2*A9^2+$Q$2*A9^3+$R$2*A9^4+$S$2*A9^5+$T$2*A9^6</f>
        <v>93.872375553975928</v>
      </c>
      <c r="F9" s="19"/>
      <c r="G9" s="33"/>
      <c r="H9" s="54"/>
    </row>
    <row r="10" spans="1:20">
      <c r="A10" s="22">
        <f>A12/2</f>
        <v>31500</v>
      </c>
      <c r="B10" s="731">
        <f t="shared" ref="B10:B24" si="0">$G$2+$H$2*A10+$I$2*A10^2+$J$2*A10^3+$K$2*A10^4+$L$2*A10^5+$M$2*A10^6</f>
        <v>341.91741176179249</v>
      </c>
      <c r="C10" s="19"/>
      <c r="D10" s="27"/>
      <c r="E10" s="735">
        <f t="shared" ref="E10:E24" si="1">$N$2+$O$2*A10+$P$2*A10^2+$Q$2*A10^3+$R$2*A10^4+$S$2*A10^5+$T$2*A10^6</f>
        <v>119.86208352699096</v>
      </c>
      <c r="F10" s="19"/>
      <c r="G10" s="33"/>
      <c r="H10" s="54"/>
    </row>
    <row r="11" spans="1:20" ht="15" thickBot="1">
      <c r="A11" s="22">
        <f>A10+(A12-A10)/2</f>
        <v>47250</v>
      </c>
      <c r="B11" s="731">
        <f t="shared" si="0"/>
        <v>330.93749777126845</v>
      </c>
      <c r="C11" s="19"/>
      <c r="D11" s="27"/>
      <c r="E11" s="735">
        <f t="shared" si="1"/>
        <v>149.94812783737862</v>
      </c>
      <c r="F11" s="19"/>
      <c r="G11" s="33"/>
      <c r="H11" s="54"/>
    </row>
    <row r="12" spans="1:20" s="16" customFormat="1">
      <c r="A12" s="727">
        <f>D2</f>
        <v>63000</v>
      </c>
      <c r="B12" s="732">
        <f t="shared" si="0"/>
        <v>311.56712109733996</v>
      </c>
      <c r="C12" s="43"/>
      <c r="D12" s="44"/>
      <c r="E12" s="736">
        <f t="shared" si="1"/>
        <v>176.28255411359078</v>
      </c>
      <c r="F12" s="43"/>
      <c r="G12" s="45"/>
      <c r="H12" s="50">
        <f>ROUND(A12*B12*100/(E12*136000),1)</f>
        <v>81.900000000000006</v>
      </c>
    </row>
    <row r="13" spans="1:20">
      <c r="A13" s="22">
        <f>A12+(A14-A12)/2</f>
        <v>66750</v>
      </c>
      <c r="B13" s="731">
        <f t="shared" si="0"/>
        <v>305.49446515552904</v>
      </c>
      <c r="C13" s="19"/>
      <c r="D13" s="27"/>
      <c r="E13" s="735">
        <f t="shared" si="1"/>
        <v>181.5316634263356</v>
      </c>
      <c r="F13" s="19"/>
      <c r="G13" s="33"/>
      <c r="H13" s="22">
        <f t="shared" ref="H13:H20" si="2">ROUND(A13*B13*100/(E13*136000),1)</f>
        <v>82.6</v>
      </c>
    </row>
    <row r="14" spans="1:20">
      <c r="A14" s="22">
        <f>A12+(A16-A12)/2</f>
        <v>70500</v>
      </c>
      <c r="B14" s="731">
        <f t="shared" si="0"/>
        <v>298.80319856057747</v>
      </c>
      <c r="C14" s="19"/>
      <c r="D14" s="27"/>
      <c r="E14" s="735">
        <f t="shared" si="1"/>
        <v>186.33462514071931</v>
      </c>
      <c r="F14" s="19"/>
      <c r="G14" s="33"/>
      <c r="H14" s="22">
        <f t="shared" si="2"/>
        <v>83.1</v>
      </c>
    </row>
    <row r="15" spans="1:20">
      <c r="A15" s="22">
        <f>A14+(A16-A14)/2</f>
        <v>74250</v>
      </c>
      <c r="B15" s="731">
        <f t="shared" si="0"/>
        <v>291.46582884303217</v>
      </c>
      <c r="C15" s="19"/>
      <c r="D15" s="27"/>
      <c r="E15" s="735">
        <f t="shared" si="1"/>
        <v>190.68447228215672</v>
      </c>
      <c r="F15" s="19"/>
      <c r="G15" s="33"/>
      <c r="H15" s="22">
        <f t="shared" si="2"/>
        <v>83.5</v>
      </c>
    </row>
    <row r="16" spans="1:20" s="16" customFormat="1">
      <c r="A16" s="727">
        <f>E2</f>
        <v>78000</v>
      </c>
      <c r="B16" s="732">
        <f t="shared" si="0"/>
        <v>283.45486353344</v>
      </c>
      <c r="C16" s="43"/>
      <c r="D16" s="44"/>
      <c r="E16" s="736">
        <f t="shared" si="1"/>
        <v>194.58355266974212</v>
      </c>
      <c r="F16" s="43"/>
      <c r="G16" s="45"/>
      <c r="H16" s="51">
        <f t="shared" si="2"/>
        <v>83.5</v>
      </c>
    </row>
    <row r="17" spans="1:20">
      <c r="A17" s="728">
        <f>A16+(A18-A16)/2</f>
        <v>81750</v>
      </c>
      <c r="B17" s="731">
        <f t="shared" si="0"/>
        <v>274.74281016234778</v>
      </c>
      <c r="C17" s="19"/>
      <c r="D17" s="27"/>
      <c r="E17" s="735">
        <f t="shared" si="1"/>
        <v>198.04280624854653</v>
      </c>
      <c r="F17" s="19"/>
      <c r="G17" s="33"/>
      <c r="H17" s="22">
        <f t="shared" si="2"/>
        <v>83.4</v>
      </c>
    </row>
    <row r="18" spans="1:20">
      <c r="A18" s="728">
        <f>A16+(A20-A16)/2</f>
        <v>85500</v>
      </c>
      <c r="B18" s="731">
        <f t="shared" si="0"/>
        <v>265.30217626030247</v>
      </c>
      <c r="C18" s="19"/>
      <c r="D18" s="27"/>
      <c r="E18" s="735">
        <f t="shared" si="1"/>
        <v>201.0810424219157</v>
      </c>
      <c r="F18" s="19"/>
      <c r="G18" s="33"/>
      <c r="H18" s="22">
        <f t="shared" si="2"/>
        <v>82.9</v>
      </c>
    </row>
    <row r="19" spans="1:20">
      <c r="A19" s="728">
        <f>A18+(A20-A18)/2</f>
        <v>89250</v>
      </c>
      <c r="B19" s="731">
        <f t="shared" si="0"/>
        <v>255.10546935785095</v>
      </c>
      <c r="C19" s="19"/>
      <c r="D19" s="27"/>
      <c r="E19" s="735">
        <f t="shared" si="1"/>
        <v>203.72421738376778</v>
      </c>
      <c r="F19" s="19"/>
      <c r="G19" s="33"/>
      <c r="H19" s="22">
        <f t="shared" si="2"/>
        <v>82.2</v>
      </c>
    </row>
    <row r="20" spans="1:20" s="16" customFormat="1" ht="15" thickBot="1">
      <c r="A20" s="727">
        <f>F2</f>
        <v>93000</v>
      </c>
      <c r="B20" s="732">
        <f t="shared" si="0"/>
        <v>244.12519698553996</v>
      </c>
      <c r="C20" s="43"/>
      <c r="D20" s="44"/>
      <c r="E20" s="736">
        <f t="shared" si="1"/>
        <v>206.00471145089048</v>
      </c>
      <c r="F20" s="43"/>
      <c r="G20" s="45"/>
      <c r="H20" s="52">
        <f t="shared" si="2"/>
        <v>81</v>
      </c>
    </row>
    <row r="21" spans="1:20">
      <c r="A21" s="728">
        <f>A20+(A22-A20)/2</f>
        <v>104750</v>
      </c>
      <c r="B21" s="731">
        <f t="shared" si="0"/>
        <v>204.34169439804657</v>
      </c>
      <c r="C21" s="19"/>
      <c r="D21" s="27"/>
      <c r="E21" s="735">
        <f t="shared" si="1"/>
        <v>211.25211467582136</v>
      </c>
      <c r="F21" s="19"/>
      <c r="G21" s="33"/>
      <c r="H21" s="54"/>
    </row>
    <row r="22" spans="1:20">
      <c r="A22" s="728">
        <f>A20+(A24-A20)/2</f>
        <v>116500</v>
      </c>
      <c r="B22" s="731">
        <f t="shared" si="0"/>
        <v>155.74967166976745</v>
      </c>
      <c r="C22" s="19"/>
      <c r="D22" s="27"/>
      <c r="E22" s="735">
        <f t="shared" si="1"/>
        <v>214.78760191664372</v>
      </c>
      <c r="F22" s="19"/>
      <c r="G22" s="33"/>
      <c r="H22" s="54"/>
    </row>
    <row r="23" spans="1:20">
      <c r="A23" s="728">
        <f>A22+(A24-A22)/2</f>
        <v>128250</v>
      </c>
      <c r="B23" s="731">
        <f t="shared" si="0"/>
        <v>97.503395272989707</v>
      </c>
      <c r="C23" s="19"/>
      <c r="D23" s="27"/>
      <c r="E23" s="735">
        <f t="shared" si="1"/>
        <v>218.31182144760004</v>
      </c>
      <c r="F23" s="19"/>
      <c r="G23" s="33"/>
      <c r="H23" s="54"/>
    </row>
    <row r="24" spans="1:20" ht="15" thickBot="1">
      <c r="A24" s="729">
        <v>140000</v>
      </c>
      <c r="B24" s="733">
        <f t="shared" si="0"/>
        <v>28.757131679999986</v>
      </c>
      <c r="C24" s="31"/>
      <c r="D24" s="32"/>
      <c r="E24" s="737">
        <f t="shared" si="1"/>
        <v>223.56880321919999</v>
      </c>
      <c r="F24" s="31"/>
      <c r="G24" s="34"/>
      <c r="H24" s="55"/>
    </row>
    <row r="26" spans="1:20" ht="15" thickBot="1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29" t="s">
        <v>380</v>
      </c>
      <c r="D27" s="684">
        <v>63000</v>
      </c>
      <c r="E27" s="685">
        <v>78000</v>
      </c>
      <c r="F27" s="685">
        <v>93000</v>
      </c>
      <c r="G27" s="686">
        <v>346.85329999999999</v>
      </c>
      <c r="H27" s="687">
        <v>7.4275580000000003E-5</v>
      </c>
      <c r="I27" s="687">
        <v>-4.5953670000000003E-9</v>
      </c>
      <c r="J27" s="687">
        <v>-8.6889779999999998E-14</v>
      </c>
      <c r="K27" s="687">
        <v>0</v>
      </c>
      <c r="L27" s="688">
        <v>0</v>
      </c>
      <c r="M27" s="686">
        <v>85.064109999999999</v>
      </c>
      <c r="N27" s="687">
        <v>-3.5824369999999997E-4</v>
      </c>
      <c r="O27" s="687">
        <v>7.2268729999999997E-8</v>
      </c>
      <c r="P27" s="687">
        <v>-9.6381429999999997E-13</v>
      </c>
      <c r="Q27" s="687">
        <v>4.8252199999999998E-18</v>
      </c>
      <c r="R27" s="688">
        <v>-8.1208420000000007E-24</v>
      </c>
    </row>
    <row r="31" spans="1:20">
      <c r="F31">
        <f>A12</f>
        <v>63000</v>
      </c>
      <c r="G31">
        <v>0</v>
      </c>
      <c r="H31">
        <f t="shared" ref="H31:H36" si="3">F31</f>
        <v>63000</v>
      </c>
      <c r="I31">
        <v>0</v>
      </c>
    </row>
    <row r="32" spans="1:20">
      <c r="F32">
        <f>F31</f>
        <v>63000</v>
      </c>
      <c r="G32">
        <f>ROUND(B8,0)</f>
        <v>347</v>
      </c>
      <c r="H32">
        <f t="shared" si="3"/>
        <v>63000</v>
      </c>
      <c r="I32">
        <f>ROUND(MAX(E8:E24),2)</f>
        <v>223.57</v>
      </c>
    </row>
    <row r="33" spans="6:9">
      <c r="F33">
        <f>A16</f>
        <v>78000</v>
      </c>
      <c r="G33">
        <v>0</v>
      </c>
      <c r="H33">
        <f t="shared" si="3"/>
        <v>78000</v>
      </c>
      <c r="I33">
        <v>0</v>
      </c>
    </row>
    <row r="34" spans="6:9">
      <c r="F34">
        <f>F33</f>
        <v>78000</v>
      </c>
      <c r="G34">
        <f>G32</f>
        <v>347</v>
      </c>
      <c r="H34">
        <f t="shared" si="3"/>
        <v>78000</v>
      </c>
      <c r="I34">
        <f>I32</f>
        <v>223.57</v>
      </c>
    </row>
    <row r="35" spans="6:9">
      <c r="F35">
        <f>A20</f>
        <v>93000</v>
      </c>
      <c r="G35">
        <v>0</v>
      </c>
      <c r="H35">
        <f t="shared" si="3"/>
        <v>93000</v>
      </c>
      <c r="I35">
        <v>0</v>
      </c>
    </row>
    <row r="36" spans="6:9">
      <c r="F36">
        <f>F35</f>
        <v>93000</v>
      </c>
      <c r="G36">
        <f>G34</f>
        <v>347</v>
      </c>
      <c r="H36">
        <f t="shared" si="3"/>
        <v>93000</v>
      </c>
      <c r="I36">
        <f>I34</f>
        <v>223.57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F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381</v>
      </c>
      <c r="D2" s="684">
        <v>59000</v>
      </c>
      <c r="E2" s="685">
        <v>75000</v>
      </c>
      <c r="F2" s="685">
        <v>90000</v>
      </c>
      <c r="G2" s="686">
        <v>320.26990000000001</v>
      </c>
      <c r="H2" s="687">
        <v>1.5748929999999999E-4</v>
      </c>
      <c r="I2" s="687">
        <v>-6.9688030000000003E-9</v>
      </c>
      <c r="J2" s="687">
        <v>-7.1651349999999999E-14</v>
      </c>
      <c r="K2" s="687">
        <v>0</v>
      </c>
      <c r="L2" s="688">
        <v>0</v>
      </c>
      <c r="N2" s="686">
        <v>77.35284</v>
      </c>
      <c r="O2" s="687">
        <v>-6.1504870000000001E-4</v>
      </c>
      <c r="P2" s="687">
        <v>8.1050979999999996E-8</v>
      </c>
      <c r="Q2" s="687">
        <v>-1.1464189999999999E-12</v>
      </c>
      <c r="R2" s="687">
        <v>6.2162559999999997E-18</v>
      </c>
      <c r="S2" s="688">
        <v>-1.122595E-23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320.26990000000001</v>
      </c>
      <c r="C8" s="36"/>
      <c r="D8" s="65"/>
      <c r="E8" s="734">
        <f>N2</f>
        <v>77.35284</v>
      </c>
      <c r="F8" s="36"/>
      <c r="G8" s="38"/>
      <c r="H8" s="53"/>
    </row>
    <row r="9" spans="1:20">
      <c r="A9" s="22">
        <f>A10/2</f>
        <v>14750</v>
      </c>
      <c r="B9" s="731">
        <f>$G$2+$H$2*A9+$I$2*A9^2+$J$2*A9^3+$K$2*A9^4+$L$2*A9^5+$M$2*A9^6</f>
        <v>320.8467844315054</v>
      </c>
      <c r="C9" s="19"/>
      <c r="D9" s="66"/>
      <c r="E9" s="735">
        <f>$N$2+$O$2*A9+$P$2*A9^2+$Q$2*A9^3+$R$2*A9^4+$S$2*A9^5+$T$2*A9^6</f>
        <v>82.522012389014932</v>
      </c>
      <c r="F9" s="19"/>
      <c r="G9" s="33"/>
      <c r="H9" s="54"/>
    </row>
    <row r="10" spans="1:20">
      <c r="A10" s="22">
        <f>A12/2</f>
        <v>29500</v>
      </c>
      <c r="B10" s="731">
        <f t="shared" ref="B10:B24" si="0">$G$2+$H$2*A10+$I$2*A10^2+$J$2*A10^3+$K$2*A10^4+$L$2*A10^5+$M$2*A10^6</f>
        <v>317.01177321279374</v>
      </c>
      <c r="C10" s="19"/>
      <c r="D10" s="27"/>
      <c r="E10" s="735">
        <f t="shared" ref="E10:E24" si="1">$N$2+$O$2*A10+$P$2*A10^2+$Q$2*A10^3+$R$2*A10^4+$S$2*A10^5+$T$2*A10^6</f>
        <v>104.76920558257726</v>
      </c>
      <c r="F10" s="19"/>
      <c r="G10" s="33"/>
      <c r="H10" s="54"/>
    </row>
    <row r="11" spans="1:20" ht="15" thickBot="1">
      <c r="A11" s="22">
        <f>A10+(A12-A10)/2</f>
        <v>44250</v>
      </c>
      <c r="B11" s="731">
        <f t="shared" si="0"/>
        <v>307.38527109902265</v>
      </c>
      <c r="C11" s="19"/>
      <c r="D11" s="27"/>
      <c r="E11" s="735">
        <f t="shared" si="1"/>
        <v>131.43782983546245</v>
      </c>
      <c r="F11" s="19"/>
      <c r="G11" s="33"/>
      <c r="H11" s="54"/>
    </row>
    <row r="12" spans="1:20" s="16" customFormat="1">
      <c r="A12" s="727">
        <f>D2</f>
        <v>59000</v>
      </c>
      <c r="B12" s="732">
        <f t="shared" si="0"/>
        <v>290.58768284535006</v>
      </c>
      <c r="C12" s="43"/>
      <c r="D12" s="44"/>
      <c r="E12" s="736">
        <f t="shared" si="1"/>
        <v>155.05195386505693</v>
      </c>
      <c r="F12" s="43"/>
      <c r="G12" s="45"/>
      <c r="H12" s="50">
        <f>ROUND(A12*B12*100/(E12*136000),1)</f>
        <v>81.3</v>
      </c>
    </row>
    <row r="13" spans="1:20">
      <c r="A13" s="22">
        <f>A12+(A14-A12)/2</f>
        <v>63000</v>
      </c>
      <c r="B13" s="731">
        <f t="shared" si="0"/>
        <v>284.61634167954998</v>
      </c>
      <c r="C13" s="19"/>
      <c r="D13" s="27"/>
      <c r="E13" s="735">
        <f t="shared" si="1"/>
        <v>160.42087515112519</v>
      </c>
      <c r="F13" s="19"/>
      <c r="G13" s="33"/>
      <c r="H13" s="22">
        <f t="shared" ref="H13:H20" si="2">ROUND(A13*B13*100/(E13*136000),1)</f>
        <v>82.2</v>
      </c>
    </row>
    <row r="14" spans="1:20">
      <c r="A14" s="22">
        <f>A12+(A16-A12)/2</f>
        <v>67000</v>
      </c>
      <c r="B14" s="731">
        <f t="shared" si="0"/>
        <v>277.98865145295002</v>
      </c>
      <c r="C14" s="19"/>
      <c r="D14" s="27"/>
      <c r="E14" s="735">
        <f t="shared" si="1"/>
        <v>165.29009850104941</v>
      </c>
      <c r="F14" s="19"/>
      <c r="G14" s="33"/>
      <c r="H14" s="22">
        <f t="shared" si="2"/>
        <v>82.9</v>
      </c>
    </row>
    <row r="15" spans="1:20">
      <c r="A15" s="22">
        <f>A14+(A16-A14)/2</f>
        <v>71000</v>
      </c>
      <c r="B15" s="731">
        <f t="shared" si="0"/>
        <v>270.67709804715003</v>
      </c>
      <c r="C15" s="19"/>
      <c r="D15" s="27"/>
      <c r="E15" s="735">
        <f t="shared" si="1"/>
        <v>169.65772777447756</v>
      </c>
      <c r="F15" s="19"/>
      <c r="G15" s="33"/>
      <c r="H15" s="22">
        <f t="shared" si="2"/>
        <v>83.3</v>
      </c>
    </row>
    <row r="16" spans="1:20" s="16" customFormat="1">
      <c r="A16" s="727">
        <f>E2</f>
        <v>75000</v>
      </c>
      <c r="B16" s="732">
        <f t="shared" si="0"/>
        <v>262.65416734374998</v>
      </c>
      <c r="C16" s="43"/>
      <c r="D16" s="44"/>
      <c r="E16" s="736">
        <f t="shared" si="1"/>
        <v>173.53695380859375</v>
      </c>
      <c r="F16" s="43"/>
      <c r="G16" s="45"/>
      <c r="H16" s="51">
        <f t="shared" si="2"/>
        <v>83.5</v>
      </c>
    </row>
    <row r="17" spans="1:20">
      <c r="A17" s="728">
        <f>A16+(A18-A16)/2</f>
        <v>78750</v>
      </c>
      <c r="B17" s="731">
        <f t="shared" si="0"/>
        <v>254.46212690810546</v>
      </c>
      <c r="C17" s="19"/>
      <c r="D17" s="27"/>
      <c r="E17" s="735">
        <f t="shared" si="1"/>
        <v>176.75390373743275</v>
      </c>
      <c r="F17" s="19"/>
      <c r="G17" s="33"/>
      <c r="H17" s="22">
        <f t="shared" si="2"/>
        <v>83.4</v>
      </c>
    </row>
    <row r="18" spans="1:20">
      <c r="A18" s="728">
        <f>A16+(A20-A16)/2</f>
        <v>82500</v>
      </c>
      <c r="B18" s="731">
        <f t="shared" si="0"/>
        <v>245.59799925390627</v>
      </c>
      <c r="C18" s="19"/>
      <c r="D18" s="27"/>
      <c r="E18" s="735">
        <f t="shared" si="1"/>
        <v>179.59716338887202</v>
      </c>
      <c r="F18" s="19"/>
      <c r="G18" s="33"/>
      <c r="H18" s="22">
        <f t="shared" si="2"/>
        <v>83</v>
      </c>
    </row>
    <row r="19" spans="1:20">
      <c r="A19" s="728">
        <f>A18+(A20-A18)/2</f>
        <v>86250</v>
      </c>
      <c r="B19" s="731">
        <f t="shared" si="0"/>
        <v>236.03911344619141</v>
      </c>
      <c r="C19" s="19"/>
      <c r="D19" s="27"/>
      <c r="E19" s="735">
        <f t="shared" si="1"/>
        <v>182.10729550510951</v>
      </c>
      <c r="F19" s="19"/>
      <c r="G19" s="33"/>
      <c r="H19" s="22">
        <f t="shared" si="2"/>
        <v>82.2</v>
      </c>
    </row>
    <row r="20" spans="1:20" s="16" customFormat="1" ht="15" thickBot="1">
      <c r="A20" s="727">
        <f>F2</f>
        <v>90000</v>
      </c>
      <c r="B20" s="732">
        <f t="shared" si="0"/>
        <v>225.76279855000001</v>
      </c>
      <c r="C20" s="43"/>
      <c r="D20" s="44"/>
      <c r="E20" s="736">
        <f t="shared" si="1"/>
        <v>184.33238800500007</v>
      </c>
      <c r="F20" s="43"/>
      <c r="G20" s="45"/>
      <c r="H20" s="52">
        <f t="shared" si="2"/>
        <v>81.099999999999994</v>
      </c>
    </row>
    <row r="21" spans="1:20">
      <c r="A21" s="728">
        <f>A20+(A22-A20)/2</f>
        <v>100000</v>
      </c>
      <c r="B21" s="731">
        <f t="shared" si="0"/>
        <v>194.67944999999997</v>
      </c>
      <c r="C21" s="19"/>
      <c r="D21" s="27"/>
      <c r="E21" s="735">
        <f t="shared" si="1"/>
        <v>189.30487000000005</v>
      </c>
      <c r="F21" s="19"/>
      <c r="G21" s="33"/>
      <c r="H21" s="54"/>
    </row>
    <row r="22" spans="1:20">
      <c r="A22" s="728">
        <f>A20+(A24-A20)/2</f>
        <v>110000</v>
      </c>
      <c r="B22" s="731">
        <f t="shared" si="0"/>
        <v>157.90325984999998</v>
      </c>
      <c r="C22" s="19"/>
      <c r="D22" s="27"/>
      <c r="E22" s="735">
        <f t="shared" si="1"/>
        <v>193.85764561500019</v>
      </c>
      <c r="F22" s="19"/>
      <c r="G22" s="33"/>
      <c r="H22" s="54"/>
    </row>
    <row r="23" spans="1:20">
      <c r="A23" s="728">
        <f>A22+(A24-A22)/2</f>
        <v>120000</v>
      </c>
      <c r="B23" s="731">
        <f t="shared" si="0"/>
        <v>115.00431999999996</v>
      </c>
      <c r="C23" s="19"/>
      <c r="D23" s="27"/>
      <c r="E23" s="735">
        <f t="shared" si="1"/>
        <v>199.33436112000015</v>
      </c>
      <c r="F23" s="19"/>
      <c r="G23" s="33"/>
      <c r="H23" s="54"/>
    </row>
    <row r="24" spans="1:20" ht="15" thickBot="1">
      <c r="A24" s="729">
        <v>130000</v>
      </c>
      <c r="B24" s="733">
        <f t="shared" si="0"/>
        <v>65.552722349999982</v>
      </c>
      <c r="C24" s="31"/>
      <c r="D24" s="32"/>
      <c r="E24" s="737">
        <f t="shared" si="1"/>
        <v>207.08873882499989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381</v>
      </c>
      <c r="D27" s="684">
        <v>59000</v>
      </c>
      <c r="E27" s="685">
        <v>75000</v>
      </c>
      <c r="F27" s="685">
        <v>90000</v>
      </c>
      <c r="G27" s="686">
        <v>320.26990000000001</v>
      </c>
      <c r="H27" s="687">
        <v>1.5748929999999999E-4</v>
      </c>
      <c r="I27" s="687">
        <v>-6.9688030000000003E-9</v>
      </c>
      <c r="J27" s="687">
        <v>-7.1651349999999999E-14</v>
      </c>
      <c r="K27" s="687">
        <v>0</v>
      </c>
      <c r="L27" s="688">
        <v>0</v>
      </c>
      <c r="M27" s="686">
        <v>77.35284</v>
      </c>
      <c r="N27" s="687">
        <v>-6.1504870000000001E-4</v>
      </c>
      <c r="O27" s="687">
        <v>8.1050979999999996E-8</v>
      </c>
      <c r="P27" s="687">
        <v>-1.1464189999999999E-12</v>
      </c>
      <c r="Q27" s="687">
        <v>6.2162559999999997E-18</v>
      </c>
      <c r="R27" s="688">
        <v>-1.122595E-23</v>
      </c>
    </row>
    <row r="29" spans="1:20">
      <c r="D29">
        <f>0.8*E29</f>
        <v>60000</v>
      </c>
      <c r="E29">
        <v>75000</v>
      </c>
      <c r="F29">
        <f>1.2*E29</f>
        <v>90000</v>
      </c>
    </row>
    <row r="31" spans="1:20">
      <c r="F31">
        <f>A12</f>
        <v>59000</v>
      </c>
      <c r="G31">
        <v>0</v>
      </c>
      <c r="H31">
        <f t="shared" ref="H31:H36" si="3">F31</f>
        <v>59000</v>
      </c>
      <c r="I31">
        <v>0</v>
      </c>
    </row>
    <row r="32" spans="1:20">
      <c r="F32">
        <f>F31</f>
        <v>59000</v>
      </c>
      <c r="G32">
        <f>ROUND(B8,0)</f>
        <v>320</v>
      </c>
      <c r="H32">
        <f t="shared" si="3"/>
        <v>59000</v>
      </c>
      <c r="I32">
        <f>ROUND(MAX(E8:E24),2)</f>
        <v>207.09</v>
      </c>
    </row>
    <row r="33" spans="6:9">
      <c r="F33">
        <f>A16</f>
        <v>75000</v>
      </c>
      <c r="G33">
        <v>0</v>
      </c>
      <c r="H33">
        <f t="shared" si="3"/>
        <v>75000</v>
      </c>
      <c r="I33">
        <v>0</v>
      </c>
    </row>
    <row r="34" spans="6:9">
      <c r="F34">
        <f>F33</f>
        <v>75000</v>
      </c>
      <c r="G34">
        <f>G32</f>
        <v>320</v>
      </c>
      <c r="H34">
        <f t="shared" si="3"/>
        <v>75000</v>
      </c>
      <c r="I34">
        <f>I32</f>
        <v>207.09</v>
      </c>
    </row>
    <row r="35" spans="6:9">
      <c r="F35">
        <f>A20</f>
        <v>90000</v>
      </c>
      <c r="G35">
        <v>0</v>
      </c>
      <c r="H35">
        <f t="shared" si="3"/>
        <v>90000</v>
      </c>
      <c r="I35">
        <v>0</v>
      </c>
    </row>
    <row r="36" spans="6:9">
      <c r="F36">
        <f>F35</f>
        <v>90000</v>
      </c>
      <c r="G36">
        <f>G34</f>
        <v>320</v>
      </c>
      <c r="H36">
        <f t="shared" si="3"/>
        <v>90000</v>
      </c>
      <c r="I36">
        <f>I34</f>
        <v>207.09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27" sqref="C27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382</v>
      </c>
      <c r="D2" s="689">
        <v>57000</v>
      </c>
      <c r="E2" s="690">
        <v>72000</v>
      </c>
      <c r="F2" s="685">
        <v>87000</v>
      </c>
      <c r="G2" s="675">
        <v>294.83980000000003</v>
      </c>
      <c r="H2" s="676">
        <v>1.0358870000000001E-4</v>
      </c>
      <c r="I2" s="676">
        <v>-6.4872829999999997E-9</v>
      </c>
      <c r="J2" s="676">
        <v>-7.6983010000000004E-14</v>
      </c>
      <c r="K2" s="676">
        <v>0</v>
      </c>
      <c r="L2" s="677">
        <v>0</v>
      </c>
      <c r="N2" s="675">
        <v>77.327200000000005</v>
      </c>
      <c r="O2" s="676">
        <v>6.833179E-4</v>
      </c>
      <c r="P2" s="676">
        <v>-1.8768140000000001E-8</v>
      </c>
      <c r="Q2" s="676">
        <v>1.100619E-12</v>
      </c>
      <c r="R2" s="676">
        <v>-1.5071669999999999E-17</v>
      </c>
      <c r="S2" s="677">
        <v>6.1483390000000004E-23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294.83980000000003</v>
      </c>
      <c r="C8" s="36"/>
      <c r="D8" s="65"/>
      <c r="E8" s="734">
        <f>N2</f>
        <v>77.327200000000005</v>
      </c>
      <c r="F8" s="36"/>
      <c r="G8" s="38"/>
      <c r="H8" s="53"/>
    </row>
    <row r="9" spans="1:20">
      <c r="A9" s="22">
        <f>A10/2</f>
        <v>14250</v>
      </c>
      <c r="B9" s="731">
        <f>$G$2+$H$2*A9+$I$2*A9^2+$J$2*A9^3+$K$2*A9^4+$L$2*A9^5+$M$2*A9^6</f>
        <v>294.77585390564178</v>
      </c>
      <c r="C9" s="19"/>
      <c r="D9" s="66"/>
      <c r="E9" s="735">
        <f>$N$2+$O$2*A9+$P$2*A9^2+$Q$2*A9^3+$R$2*A9^4+$S$2*A9^5+$T$2*A9^6</f>
        <v>85.852826564712657</v>
      </c>
      <c r="F9" s="19"/>
      <c r="G9" s="33"/>
      <c r="H9" s="54"/>
    </row>
    <row r="10" spans="1:20">
      <c r="A10" s="22">
        <f>A12/2</f>
        <v>28500</v>
      </c>
      <c r="B10" s="731">
        <f t="shared" ref="B10:B24" si="0">$G$2+$H$2*A10+$I$2*A10^2+$J$2*A10^3+$K$2*A10^4+$L$2*A10^5+$M$2*A10^6</f>
        <v>290.74069301188376</v>
      </c>
      <c r="C10" s="19"/>
      <c r="D10" s="27"/>
      <c r="E10" s="735">
        <f t="shared" ref="E10:E24" si="1">$N$2+$O$2*A10+$P$2*A10^2+$Q$2*A10^3+$R$2*A10^4+$S$2*A10^5+$T$2*A10^6</f>
        <v>98.248234625159171</v>
      </c>
      <c r="F10" s="19"/>
      <c r="G10" s="33"/>
      <c r="H10" s="54"/>
    </row>
    <row r="11" spans="1:20" ht="15" thickBot="1">
      <c r="A11" s="22">
        <f>A10+(A12-A10)/2</f>
        <v>42750</v>
      </c>
      <c r="B11" s="731">
        <f t="shared" si="0"/>
        <v>281.39775032770149</v>
      </c>
      <c r="C11" s="19"/>
      <c r="D11" s="27"/>
      <c r="E11" s="735">
        <f t="shared" si="1"/>
        <v>116.66829787440257</v>
      </c>
      <c r="F11" s="19"/>
      <c r="G11" s="33"/>
      <c r="H11" s="54"/>
    </row>
    <row r="12" spans="1:20" s="16" customFormat="1">
      <c r="A12" s="727">
        <f>D2</f>
        <v>57000</v>
      </c>
      <c r="B12" s="732">
        <f t="shared" si="0"/>
        <v>265.41045886207002</v>
      </c>
      <c r="C12" s="43"/>
      <c r="D12" s="44"/>
      <c r="E12" s="736">
        <f t="shared" si="1"/>
        <v>137.02307171576325</v>
      </c>
      <c r="F12" s="43"/>
      <c r="G12" s="45"/>
      <c r="H12" s="50">
        <f>ROUND(A12*B12*100/(E12*136000),1)</f>
        <v>81.2</v>
      </c>
    </row>
    <row r="13" spans="1:20">
      <c r="A13" s="22">
        <f>A12+(A14-A12)/2</f>
        <v>60750</v>
      </c>
      <c r="B13" s="731">
        <f t="shared" si="0"/>
        <v>259.9313706103427</v>
      </c>
      <c r="C13" s="19"/>
      <c r="D13" s="27"/>
      <c r="E13" s="735">
        <f t="shared" si="1"/>
        <v>141.92767048432717</v>
      </c>
      <c r="F13" s="19"/>
      <c r="G13" s="33"/>
      <c r="H13" s="22">
        <f t="shared" ref="H13:H20" si="2">ROUND(A13*B13*100/(E13*136000),1)</f>
        <v>81.8</v>
      </c>
    </row>
    <row r="14" spans="1:20">
      <c r="A14" s="22">
        <f>A12+(A16-A12)/2</f>
        <v>64500</v>
      </c>
      <c r="B14" s="731">
        <f t="shared" si="0"/>
        <v>253.87522945501374</v>
      </c>
      <c r="C14" s="19"/>
      <c r="D14" s="27"/>
      <c r="E14" s="735">
        <f t="shared" si="1"/>
        <v>146.43794270022093</v>
      </c>
      <c r="F14" s="19"/>
      <c r="G14" s="33"/>
      <c r="H14" s="22">
        <f t="shared" si="2"/>
        <v>82.2</v>
      </c>
    </row>
    <row r="15" spans="1:20">
      <c r="A15" s="22">
        <f>A14+(A16-A14)/2</f>
        <v>68250</v>
      </c>
      <c r="B15" s="731">
        <f t="shared" si="0"/>
        <v>247.21767749057551</v>
      </c>
      <c r="C15" s="19"/>
      <c r="D15" s="27"/>
      <c r="E15" s="735">
        <f t="shared" si="1"/>
        <v>150.47119195094677</v>
      </c>
      <c r="F15" s="19"/>
      <c r="G15" s="33"/>
      <c r="H15" s="22">
        <f t="shared" si="2"/>
        <v>82.4</v>
      </c>
    </row>
    <row r="16" spans="1:20" s="16" customFormat="1">
      <c r="A16" s="727">
        <f>E2</f>
        <v>72000</v>
      </c>
      <c r="B16" s="732">
        <f t="shared" si="0"/>
        <v>239.93435681152002</v>
      </c>
      <c r="C16" s="43"/>
      <c r="D16" s="44"/>
      <c r="E16" s="736">
        <f t="shared" si="1"/>
        <v>153.96729767861251</v>
      </c>
      <c r="F16" s="43"/>
      <c r="G16" s="45"/>
      <c r="H16" s="51">
        <f t="shared" si="2"/>
        <v>82.5</v>
      </c>
    </row>
    <row r="17" spans="1:20">
      <c r="A17" s="728">
        <f>A16+(A18-A16)/2</f>
        <v>75750</v>
      </c>
      <c r="B17" s="731">
        <f t="shared" si="0"/>
        <v>232.00090951233952</v>
      </c>
      <c r="C17" s="19"/>
      <c r="D17" s="27"/>
      <c r="E17" s="735">
        <f t="shared" si="1"/>
        <v>156.89418654117608</v>
      </c>
      <c r="F17" s="19"/>
      <c r="G17" s="33"/>
      <c r="H17" s="22">
        <f t="shared" si="2"/>
        <v>82.4</v>
      </c>
    </row>
    <row r="18" spans="1:20">
      <c r="A18" s="728">
        <f>A16+(A20-A16)/2</f>
        <v>79500</v>
      </c>
      <c r="B18" s="731">
        <f t="shared" si="0"/>
        <v>223.3929776875263</v>
      </c>
      <c r="C18" s="19"/>
      <c r="D18" s="27"/>
      <c r="E18" s="735">
        <f t="shared" si="1"/>
        <v>159.25330377368914</v>
      </c>
      <c r="F18" s="19"/>
      <c r="G18" s="33"/>
      <c r="H18" s="22">
        <f t="shared" si="2"/>
        <v>82</v>
      </c>
    </row>
    <row r="19" spans="1:20">
      <c r="A19" s="728">
        <f>A18+(A20-A18)/2</f>
        <v>83250</v>
      </c>
      <c r="B19" s="731">
        <f t="shared" si="0"/>
        <v>214.08620343157239</v>
      </c>
      <c r="C19" s="19"/>
      <c r="D19" s="27"/>
      <c r="E19" s="735">
        <f t="shared" si="1"/>
        <v>161.0850845495408</v>
      </c>
      <c r="F19" s="19"/>
      <c r="G19" s="33"/>
      <c r="H19" s="22">
        <f t="shared" si="2"/>
        <v>81.400000000000006</v>
      </c>
    </row>
    <row r="20" spans="1:20" s="16" customFormat="1" ht="15" thickBot="1">
      <c r="A20" s="727">
        <f>F2</f>
        <v>87000</v>
      </c>
      <c r="B20" s="732">
        <f t="shared" si="0"/>
        <v>204.05622883897004</v>
      </c>
      <c r="C20" s="43"/>
      <c r="D20" s="44"/>
      <c r="E20" s="736">
        <f t="shared" si="1"/>
        <v>162.47442534170187</v>
      </c>
      <c r="F20" s="43"/>
      <c r="G20" s="45"/>
      <c r="H20" s="52">
        <f t="shared" si="2"/>
        <v>80.3</v>
      </c>
    </row>
    <row r="21" spans="1:20">
      <c r="A21" s="728">
        <f>A20+(A22-A20)/2</f>
        <v>97750</v>
      </c>
      <c r="B21" s="731">
        <f t="shared" si="0"/>
        <v>171.07650301797327</v>
      </c>
      <c r="C21" s="19"/>
      <c r="D21" s="27"/>
      <c r="E21" s="735">
        <f t="shared" si="1"/>
        <v>165.4537479231285</v>
      </c>
      <c r="F21" s="19"/>
      <c r="G21" s="33"/>
      <c r="H21" s="54"/>
    </row>
    <row r="22" spans="1:20">
      <c r="A22" s="728">
        <f>A20+(A24-A20)/2</f>
        <v>108500</v>
      </c>
      <c r="B22" s="731">
        <f t="shared" si="0"/>
        <v>131.37969517048381</v>
      </c>
      <c r="C22" s="19"/>
      <c r="D22" s="27"/>
      <c r="E22" s="735">
        <f t="shared" si="1"/>
        <v>172.11124234180443</v>
      </c>
      <c r="F22" s="19"/>
      <c r="G22" s="33"/>
      <c r="H22" s="54"/>
    </row>
    <row r="23" spans="1:20">
      <c r="A23" s="728">
        <f>A22+(A24-A22)/2</f>
        <v>119250</v>
      </c>
      <c r="B23" s="731">
        <f t="shared" si="0"/>
        <v>84.391990779994842</v>
      </c>
      <c r="C23" s="19"/>
      <c r="D23" s="27"/>
      <c r="E23" s="735">
        <f t="shared" si="1"/>
        <v>193.17985035901893</v>
      </c>
      <c r="F23" s="19"/>
      <c r="G23" s="33"/>
      <c r="H23" s="54"/>
    </row>
    <row r="24" spans="1:20" ht="15" thickBot="1">
      <c r="A24" s="729">
        <v>130000</v>
      </c>
      <c r="B24" s="733">
        <f t="shared" si="0"/>
        <v>29.539575329999991</v>
      </c>
      <c r="C24" s="31"/>
      <c r="D24" s="32"/>
      <c r="E24" s="737">
        <f t="shared" si="1"/>
        <v>245.25246762699999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382</v>
      </c>
      <c r="D27" s="689">
        <v>57000</v>
      </c>
      <c r="E27" s="690">
        <v>72000</v>
      </c>
      <c r="F27" s="685">
        <v>87000</v>
      </c>
      <c r="G27" s="675">
        <v>294.83980000000003</v>
      </c>
      <c r="H27" s="676">
        <v>1.0358870000000001E-4</v>
      </c>
      <c r="I27" s="676">
        <v>-6.4872829999999997E-9</v>
      </c>
      <c r="J27" s="676">
        <v>-7.6983010000000004E-14</v>
      </c>
      <c r="K27" s="676">
        <v>0</v>
      </c>
      <c r="L27" s="677">
        <v>0</v>
      </c>
      <c r="M27" s="675">
        <v>77.327200000000005</v>
      </c>
      <c r="N27" s="676">
        <v>6.833179E-4</v>
      </c>
      <c r="O27" s="676">
        <v>-1.8768140000000001E-8</v>
      </c>
      <c r="P27" s="676">
        <v>1.100619E-12</v>
      </c>
      <c r="Q27" s="676">
        <v>-1.5071669999999999E-17</v>
      </c>
      <c r="R27" s="677">
        <v>6.1483390000000004E-23</v>
      </c>
    </row>
    <row r="31" spans="1:20">
      <c r="F31">
        <f>A12</f>
        <v>57000</v>
      </c>
      <c r="G31">
        <v>0</v>
      </c>
      <c r="H31">
        <f t="shared" ref="H31:H36" si="3">F31</f>
        <v>57000</v>
      </c>
      <c r="I31">
        <v>0</v>
      </c>
    </row>
    <row r="32" spans="1:20">
      <c r="F32">
        <f>F31</f>
        <v>57000</v>
      </c>
      <c r="G32">
        <f>ROUND(B8,0)</f>
        <v>295</v>
      </c>
      <c r="H32">
        <f t="shared" si="3"/>
        <v>57000</v>
      </c>
      <c r="I32">
        <f>ROUND(MAX(E8:E24),2)</f>
        <v>245.25</v>
      </c>
    </row>
    <row r="33" spans="6:9">
      <c r="F33">
        <f>A16</f>
        <v>72000</v>
      </c>
      <c r="G33">
        <v>0</v>
      </c>
      <c r="H33">
        <f t="shared" si="3"/>
        <v>72000</v>
      </c>
      <c r="I33">
        <v>0</v>
      </c>
    </row>
    <row r="34" spans="6:9">
      <c r="F34">
        <f>F33</f>
        <v>72000</v>
      </c>
      <c r="G34">
        <f>G32</f>
        <v>295</v>
      </c>
      <c r="H34">
        <f t="shared" si="3"/>
        <v>72000</v>
      </c>
      <c r="I34">
        <f>I32</f>
        <v>245.25</v>
      </c>
    </row>
    <row r="35" spans="6:9">
      <c r="F35">
        <f>A20</f>
        <v>87000</v>
      </c>
      <c r="G35">
        <v>0</v>
      </c>
      <c r="H35">
        <f t="shared" si="3"/>
        <v>87000</v>
      </c>
      <c r="I35">
        <v>0</v>
      </c>
    </row>
    <row r="36" spans="6:9">
      <c r="F36">
        <f>F35</f>
        <v>87000</v>
      </c>
      <c r="G36">
        <f>G34</f>
        <v>295</v>
      </c>
      <c r="H36">
        <f t="shared" si="3"/>
        <v>87000</v>
      </c>
      <c r="I36">
        <f>I34</f>
        <v>245.25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13" width="12.88671875" bestFit="1" customWidth="1"/>
    <col min="14" max="14" width="12.33203125" bestFit="1" customWidth="1"/>
    <col min="15" max="15" width="12.8867187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114</v>
      </c>
      <c r="C2" s="12" t="s">
        <v>138</v>
      </c>
      <c r="D2" s="2">
        <v>760</v>
      </c>
      <c r="E2" s="2">
        <v>1162</v>
      </c>
      <c r="F2" s="2">
        <v>1451</v>
      </c>
      <c r="G2" s="8">
        <v>22.184999999999999</v>
      </c>
      <c r="H2" s="8">
        <v>1.54437E-4</v>
      </c>
      <c r="I2" s="8">
        <v>-1.44003E-5</v>
      </c>
      <c r="J2" s="8">
        <v>2.1251100000000002E-8</v>
      </c>
      <c r="K2" s="8">
        <v>-1.6236599999999999E-11</v>
      </c>
      <c r="L2" s="8">
        <v>4.5494499999999998E-15</v>
      </c>
      <c r="M2" s="8">
        <v>-3.52895E-19</v>
      </c>
      <c r="N2" s="8">
        <v>0.13012499999999999</v>
      </c>
      <c r="O2" s="8">
        <v>3.0997199999999999E-4</v>
      </c>
      <c r="P2" s="8">
        <v>-1.0534200000000001E-6</v>
      </c>
      <c r="Q2" s="8">
        <v>2.24432E-9</v>
      </c>
      <c r="R2" s="8">
        <v>-2.2646600000000002E-12</v>
      </c>
      <c r="S2" s="8">
        <v>1.0540300000000001E-15</v>
      </c>
      <c r="T2" s="8">
        <v>-1.8390800000000001E-19</v>
      </c>
    </row>
    <row r="3" spans="1:20">
      <c r="G3" s="18">
        <v>22.188690000000001</v>
      </c>
      <c r="H3" s="18">
        <v>-1.800564E-4</v>
      </c>
      <c r="I3" s="18">
        <v>-1.233471E-5</v>
      </c>
      <c r="J3" s="18">
        <v>1.6743899999999999E-8</v>
      </c>
      <c r="K3" s="18">
        <v>-1.1780529999999999E-11</v>
      </c>
      <c r="L3" s="18">
        <v>2.506787E-15</v>
      </c>
      <c r="M3" s="17"/>
      <c r="N3" s="18">
        <v>0.13204769999999999</v>
      </c>
      <c r="O3" s="18">
        <v>1.3565380000000001E-4</v>
      </c>
      <c r="P3" s="18">
        <v>2.304462E-8</v>
      </c>
      <c r="Q3" s="18">
        <v>-1.045641E-10</v>
      </c>
      <c r="R3" s="18">
        <v>5.7581050000000006E-14</v>
      </c>
      <c r="S3" s="18">
        <v>-1.0485229999999999E-17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6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22.184999999999999</v>
      </c>
      <c r="C8" s="36">
        <f>G3</f>
        <v>22.188690000000001</v>
      </c>
      <c r="D8" s="37">
        <f>C8-B8</f>
        <v>3.6900000000024136E-3</v>
      </c>
      <c r="E8" s="63">
        <f>N2</f>
        <v>0.13012499999999999</v>
      </c>
      <c r="F8" s="36">
        <f>N3</f>
        <v>0.13204769999999999</v>
      </c>
      <c r="G8" s="38">
        <f>F8-E8</f>
        <v>1.9226999999999994E-3</v>
      </c>
      <c r="H8" s="53"/>
    </row>
    <row r="9" spans="1:20">
      <c r="A9" s="22">
        <f>A10/2</f>
        <v>187.5</v>
      </c>
      <c r="B9" s="64">
        <f t="shared" ref="B9:B24" si="0">$G$2+$H$2*A9+$I$2*A9^2+$J$2*A9^3+$K$2*A9^4+$L$2*A9^5+$M$2*A9^6</f>
        <v>21.828750474612768</v>
      </c>
      <c r="C9" s="19">
        <f t="shared" ref="C9:C24" si="1">$G$3+$H$3*A9+$I$3*A9^2+$J$3*A9^3+$K$3*A9^4+$L$3*A9^5</f>
        <v>21.817680307836348</v>
      </c>
      <c r="D9" s="27">
        <f t="shared" ref="D9:D24" si="2">C9-B9</f>
        <v>-1.1070166776420365E-2</v>
      </c>
      <c r="E9" s="64">
        <f t="shared" ref="E9:E24" si="3">$N$2+$O$2*A9+$P$2*A9^2+$Q$2*A9^3+$R$2*A9^4+$S$2*A9^5+$T$2*A9^6</f>
        <v>0.1634417939736843</v>
      </c>
      <c r="F9" s="19">
        <f t="shared" ref="F9:F24" si="4">$N$3+$O$3*A9+$P$3*A9^2+$Q$3*A9^3+$R$3*A9^4+$S$3*A9^5+$T$3*A9^6</f>
        <v>0.15767242272185328</v>
      </c>
      <c r="G9" s="33">
        <f t="shared" ref="G9:G24" si="5">F9-E9</f>
        <v>-5.7693712518310236E-3</v>
      </c>
      <c r="H9" s="54"/>
    </row>
    <row r="10" spans="1:20">
      <c r="A10" s="22">
        <f>A12/2</f>
        <v>375</v>
      </c>
      <c r="B10" s="28">
        <f t="shared" si="0"/>
        <v>21.050206367465972</v>
      </c>
      <c r="C10" s="19">
        <f t="shared" si="1"/>
        <v>21.055204534844968</v>
      </c>
      <c r="D10" s="27">
        <f t="shared" si="2"/>
        <v>4.9981673789964987E-3</v>
      </c>
      <c r="E10" s="28">
        <f t="shared" si="3"/>
        <v>0.17910060209655757</v>
      </c>
      <c r="F10" s="19">
        <f t="shared" si="4"/>
        <v>0.18170533391326907</v>
      </c>
      <c r="G10" s="33">
        <f t="shared" si="5"/>
        <v>2.604731816711503E-3</v>
      </c>
      <c r="H10" s="54"/>
    </row>
    <row r="11" spans="1:20" ht="15" thickBot="1">
      <c r="A11" s="22">
        <f>A10+(A12-A10)/2</f>
        <v>562.5</v>
      </c>
      <c r="B11" s="28">
        <f t="shared" si="0"/>
        <v>20.117288860947667</v>
      </c>
      <c r="C11" s="19">
        <f t="shared" si="1"/>
        <v>20.126466194428829</v>
      </c>
      <c r="D11" s="27">
        <f t="shared" si="2"/>
        <v>9.1773334811620089E-3</v>
      </c>
      <c r="E11" s="28">
        <f t="shared" si="3"/>
        <v>0.19742520550131792</v>
      </c>
      <c r="F11" s="19">
        <f t="shared" si="4"/>
        <v>0.20220840760388376</v>
      </c>
      <c r="G11" s="33">
        <f t="shared" si="5"/>
        <v>4.7832021025658311E-3</v>
      </c>
      <c r="H11" s="54"/>
    </row>
    <row r="12" spans="1:20" s="16" customFormat="1">
      <c r="A12" s="23">
        <v>750</v>
      </c>
      <c r="B12" s="29">
        <f t="shared" si="0"/>
        <v>19.045403176025392</v>
      </c>
      <c r="C12" s="43">
        <f t="shared" si="1"/>
        <v>19.046645122851565</v>
      </c>
      <c r="D12" s="44">
        <f t="shared" si="2"/>
        <v>1.2419468261732902E-3</v>
      </c>
      <c r="E12" s="29">
        <f t="shared" si="3"/>
        <v>0.21771975878906233</v>
      </c>
      <c r="F12" s="43">
        <f t="shared" si="4"/>
        <v>0.21836847893554687</v>
      </c>
      <c r="G12" s="48">
        <f t="shared" si="5"/>
        <v>6.4872014648453824E-4</v>
      </c>
      <c r="H12" s="50">
        <f>ROUND(A12*C12*100/(F12*136000),1)</f>
        <v>48.1</v>
      </c>
    </row>
    <row r="13" spans="1:20">
      <c r="A13" s="22">
        <f>A12+(A14-A12)/2</f>
        <v>850</v>
      </c>
      <c r="B13" s="28">
        <f t="shared" si="0"/>
        <v>18.372800764386646</v>
      </c>
      <c r="C13" s="19">
        <f t="shared" si="1"/>
        <v>18.369426093393439</v>
      </c>
      <c r="D13" s="27">
        <f t="shared" si="2"/>
        <v>-3.3746709932067631E-3</v>
      </c>
      <c r="E13" s="28">
        <f t="shared" si="3"/>
        <v>0.22694949328981223</v>
      </c>
      <c r="F13" s="19">
        <f t="shared" si="4"/>
        <v>0.22519305576527812</v>
      </c>
      <c r="G13" s="49">
        <f t="shared" si="5"/>
        <v>-1.7564375245341102E-3</v>
      </c>
      <c r="H13" s="22">
        <f t="shared" ref="H13:H20" si="6">ROUND(A13*C13*100/(F13*136000),1)</f>
        <v>51</v>
      </c>
    </row>
    <row r="14" spans="1:20">
      <c r="A14" s="22">
        <f>A12+(A16-A12)/2</f>
        <v>950</v>
      </c>
      <c r="B14" s="28">
        <f t="shared" si="0"/>
        <v>17.591661517117263</v>
      </c>
      <c r="C14" s="19">
        <f t="shared" si="1"/>
        <v>17.585750589160313</v>
      </c>
      <c r="D14" s="27">
        <f t="shared" si="2"/>
        <v>-5.9109279569504736E-3</v>
      </c>
      <c r="E14" s="28">
        <f t="shared" si="3"/>
        <v>0.23393002800706234</v>
      </c>
      <c r="F14" s="19">
        <f t="shared" si="4"/>
        <v>0.23085278831975939</v>
      </c>
      <c r="G14" s="49">
        <f t="shared" si="5"/>
        <v>-3.0772396873029462E-3</v>
      </c>
      <c r="H14" s="22">
        <f t="shared" si="6"/>
        <v>53.2</v>
      </c>
    </row>
    <row r="15" spans="1:20">
      <c r="A15" s="22">
        <f>A14+(A16-A14)/2</f>
        <v>1050</v>
      </c>
      <c r="B15" s="28">
        <f t="shared" si="0"/>
        <v>16.66941006216727</v>
      </c>
      <c r="C15" s="19">
        <f t="shared" si="1"/>
        <v>16.663828428402187</v>
      </c>
      <c r="D15" s="27">
        <f t="shared" si="2"/>
        <v>-5.5816337650824721E-3</v>
      </c>
      <c r="E15" s="28">
        <f t="shared" si="3"/>
        <v>0.23835735212081197</v>
      </c>
      <c r="F15" s="19">
        <f t="shared" si="4"/>
        <v>0.2354528877164907</v>
      </c>
      <c r="G15" s="49">
        <f t="shared" si="5"/>
        <v>-2.9044644043212664E-3</v>
      </c>
      <c r="H15" s="22">
        <f t="shared" si="6"/>
        <v>54.6</v>
      </c>
    </row>
    <row r="16" spans="1:20" s="16" customFormat="1">
      <c r="A16" s="23">
        <v>1150</v>
      </c>
      <c r="B16" s="29">
        <f t="shared" si="0"/>
        <v>15.574859011536642</v>
      </c>
      <c r="C16" s="43">
        <f t="shared" si="1"/>
        <v>15.572173529169063</v>
      </c>
      <c r="D16" s="44">
        <f t="shared" si="2"/>
        <v>-2.6854823675783734E-3</v>
      </c>
      <c r="E16" s="29">
        <f t="shared" si="3"/>
        <v>0.24051097293106244</v>
      </c>
      <c r="F16" s="43">
        <f t="shared" si="4"/>
        <v>0.23911722797097187</v>
      </c>
      <c r="G16" s="48">
        <f t="shared" si="5"/>
        <v>-1.3937449600905649E-3</v>
      </c>
      <c r="H16" s="51">
        <f t="shared" si="6"/>
        <v>55.1</v>
      </c>
    </row>
    <row r="17" spans="1:20">
      <c r="A17" s="22">
        <f>A16+(A18-A16)/2</f>
        <v>1225</v>
      </c>
      <c r="B17" s="28">
        <f t="shared" si="0"/>
        <v>14.624465029776641</v>
      </c>
      <c r="C17" s="19">
        <f t="shared" si="1"/>
        <v>14.624887563845334</v>
      </c>
      <c r="D17" s="27">
        <f t="shared" si="2"/>
        <v>4.225340686936363E-4</v>
      </c>
      <c r="E17" s="28">
        <f t="shared" si="3"/>
        <v>0.24110247969758059</v>
      </c>
      <c r="F17" s="19">
        <f t="shared" si="4"/>
        <v>0.24132969324228254</v>
      </c>
      <c r="G17" s="49">
        <f t="shared" si="5"/>
        <v>2.272135447019541E-4</v>
      </c>
      <c r="H17" s="22">
        <f t="shared" si="6"/>
        <v>54.6</v>
      </c>
    </row>
    <row r="18" spans="1:20">
      <c r="A18" s="22">
        <f>A16+(A20-A16)/2</f>
        <v>1300</v>
      </c>
      <c r="B18" s="28">
        <f t="shared" si="0"/>
        <v>13.553007166445012</v>
      </c>
      <c r="C18" s="19">
        <f t="shared" si="1"/>
        <v>13.556458002910006</v>
      </c>
      <c r="D18" s="27">
        <f t="shared" si="2"/>
        <v>3.4508364649941115E-3</v>
      </c>
      <c r="E18" s="28">
        <f t="shared" si="3"/>
        <v>0.24133523232799892</v>
      </c>
      <c r="F18" s="19">
        <f t="shared" si="4"/>
        <v>0.24314203198110002</v>
      </c>
      <c r="G18" s="49">
        <f t="shared" si="5"/>
        <v>1.8067996531010988E-3</v>
      </c>
      <c r="H18" s="22">
        <f t="shared" si="6"/>
        <v>53.3</v>
      </c>
    </row>
    <row r="19" spans="1:20">
      <c r="A19" s="22">
        <f>A18+(A20-A18)/2</f>
        <v>1375</v>
      </c>
      <c r="B19" s="28">
        <f t="shared" si="0"/>
        <v>12.354395142673489</v>
      </c>
      <c r="C19" s="19">
        <f t="shared" si="1"/>
        <v>12.359906974444586</v>
      </c>
      <c r="D19" s="27">
        <f t="shared" si="2"/>
        <v>5.5118317710967091E-3</v>
      </c>
      <c r="E19" s="28">
        <f t="shared" si="3"/>
        <v>0.24171974101257243</v>
      </c>
      <c r="F19" s="19">
        <f t="shared" si="4"/>
        <v>0.24460220635711671</v>
      </c>
      <c r="G19" s="49">
        <f t="shared" si="5"/>
        <v>2.8824653445442827E-3</v>
      </c>
      <c r="H19" s="22">
        <f t="shared" si="6"/>
        <v>51.1</v>
      </c>
    </row>
    <row r="20" spans="1:20" s="16" customFormat="1" ht="15" thickBot="1">
      <c r="A20" s="23">
        <v>1450</v>
      </c>
      <c r="B20" s="29">
        <f t="shared" si="0"/>
        <v>11.025863991511022</v>
      </c>
      <c r="C20" s="43">
        <f t="shared" si="1"/>
        <v>11.031684110519691</v>
      </c>
      <c r="D20" s="44">
        <f t="shared" si="2"/>
        <v>5.820119008669522E-3</v>
      </c>
      <c r="E20" s="29">
        <f t="shared" si="3"/>
        <v>0.24270523042081171</v>
      </c>
      <c r="F20" s="43">
        <f t="shared" si="4"/>
        <v>0.2457501497099156</v>
      </c>
      <c r="G20" s="48">
        <f t="shared" si="5"/>
        <v>3.0449192891038868E-3</v>
      </c>
      <c r="H20" s="52">
        <f t="shared" si="6"/>
        <v>47.9</v>
      </c>
    </row>
    <row r="21" spans="1:20">
      <c r="A21" s="22">
        <f>A20+(A22-A20)/2</f>
        <v>1562.5</v>
      </c>
      <c r="B21" s="28">
        <f t="shared" si="0"/>
        <v>8.7929176624670617</v>
      </c>
      <c r="C21" s="19">
        <f t="shared" si="1"/>
        <v>8.7950659719037994</v>
      </c>
      <c r="D21" s="27">
        <f t="shared" si="2"/>
        <v>2.1483094367376054E-3</v>
      </c>
      <c r="E21" s="28">
        <f t="shared" si="3"/>
        <v>0.24581166900992368</v>
      </c>
      <c r="F21" s="19">
        <f t="shared" si="4"/>
        <v>0.2469461445583821</v>
      </c>
      <c r="G21" s="33">
        <f t="shared" si="5"/>
        <v>1.1344755484584135E-3</v>
      </c>
      <c r="H21" s="54"/>
    </row>
    <row r="22" spans="1:20">
      <c r="A22" s="22">
        <f>A20+(A24-A20)/2</f>
        <v>1675</v>
      </c>
      <c r="B22" s="28">
        <f t="shared" si="0"/>
        <v>6.2929398225480471</v>
      </c>
      <c r="C22" s="19">
        <f t="shared" si="1"/>
        <v>6.2878841686329139</v>
      </c>
      <c r="D22" s="27">
        <f t="shared" si="2"/>
        <v>-5.0556539151331847E-3</v>
      </c>
      <c r="E22" s="28">
        <f t="shared" si="3"/>
        <v>0.25015299271874003</v>
      </c>
      <c r="F22" s="19">
        <f t="shared" si="4"/>
        <v>0.24753679207863666</v>
      </c>
      <c r="G22" s="33">
        <f t="shared" si="5"/>
        <v>-2.6162006401033722E-3</v>
      </c>
      <c r="H22" s="54"/>
    </row>
    <row r="23" spans="1:20">
      <c r="A23" s="22">
        <f>A22+(A24-A22)/2</f>
        <v>1787.5</v>
      </c>
      <c r="B23" s="28">
        <f t="shared" si="0"/>
        <v>3.5723080779897813</v>
      </c>
      <c r="C23" s="19">
        <f t="shared" si="1"/>
        <v>3.5633692289006831</v>
      </c>
      <c r="D23" s="27">
        <f t="shared" si="2"/>
        <v>-8.9388490890982553E-3</v>
      </c>
      <c r="E23" s="28">
        <f t="shared" si="3"/>
        <v>0.25209965304152693</v>
      </c>
      <c r="F23" s="19">
        <f t="shared" si="4"/>
        <v>0.24746392790690691</v>
      </c>
      <c r="G23" s="33">
        <f t="shared" si="5"/>
        <v>-4.6357251346200168E-3</v>
      </c>
      <c r="H23" s="54"/>
    </row>
    <row r="24" spans="1:20" ht="15" thickBot="1">
      <c r="A24" s="24">
        <v>1900</v>
      </c>
      <c r="B24" s="30">
        <f t="shared" si="0"/>
        <v>0.70427712000502041</v>
      </c>
      <c r="C24" s="31">
        <f t="shared" si="1"/>
        <v>0.71017266612999919</v>
      </c>
      <c r="D24" s="32">
        <f t="shared" si="2"/>
        <v>5.8955461249787788E-3</v>
      </c>
      <c r="E24" s="30">
        <f t="shared" si="3"/>
        <v>0.24345330075199989</v>
      </c>
      <c r="F24" s="31">
        <f t="shared" si="4"/>
        <v>0.24655316282729994</v>
      </c>
      <c r="G24" s="34">
        <f t="shared" si="5"/>
        <v>3.0998620753000528E-3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SD1200</v>
      </c>
      <c r="C27" s="11" t="str">
        <f>C2</f>
        <v>338-1150</v>
      </c>
      <c r="D27" s="11">
        <f>A12</f>
        <v>750</v>
      </c>
      <c r="E27" s="11">
        <f>A16</f>
        <v>1150</v>
      </c>
      <c r="F27" s="11">
        <f>A20</f>
        <v>1450</v>
      </c>
      <c r="G27" s="69">
        <f t="shared" ref="G27:L27" si="7">G3</f>
        <v>22.188690000000001</v>
      </c>
      <c r="H27" s="69">
        <f t="shared" si="7"/>
        <v>-1.800564E-4</v>
      </c>
      <c r="I27" s="69">
        <f t="shared" si="7"/>
        <v>-1.233471E-5</v>
      </c>
      <c r="J27" s="69">
        <f t="shared" si="7"/>
        <v>1.6743899999999999E-8</v>
      </c>
      <c r="K27" s="69">
        <f t="shared" si="7"/>
        <v>-1.1780529999999999E-11</v>
      </c>
      <c r="L27" s="69">
        <f t="shared" si="7"/>
        <v>2.506787E-15</v>
      </c>
      <c r="M27" s="69">
        <f t="shared" ref="M27:R27" si="8">N3</f>
        <v>0.13204769999999999</v>
      </c>
      <c r="N27" s="69">
        <f t="shared" si="8"/>
        <v>1.3565380000000001E-4</v>
      </c>
      <c r="O27" s="69">
        <f t="shared" si="8"/>
        <v>2.304462E-8</v>
      </c>
      <c r="P27" s="69">
        <f t="shared" si="8"/>
        <v>-1.045641E-10</v>
      </c>
      <c r="Q27" s="69">
        <f t="shared" si="8"/>
        <v>5.7581050000000006E-14</v>
      </c>
      <c r="R27" s="69">
        <f t="shared" si="8"/>
        <v>-1.0485229999999999E-17</v>
      </c>
    </row>
    <row r="31" spans="1:20">
      <c r="F31">
        <f>A12</f>
        <v>750</v>
      </c>
      <c r="G31">
        <v>0</v>
      </c>
      <c r="H31">
        <f t="shared" ref="H31:H36" si="9">F31</f>
        <v>750</v>
      </c>
      <c r="I31">
        <v>0</v>
      </c>
    </row>
    <row r="32" spans="1:20">
      <c r="F32">
        <f>F31</f>
        <v>750</v>
      </c>
      <c r="G32">
        <f>ROUND(B8,0)</f>
        <v>22</v>
      </c>
      <c r="H32">
        <f t="shared" si="9"/>
        <v>750</v>
      </c>
      <c r="I32">
        <f>ROUND(MAX(F8:F24),2)</f>
        <v>0.25</v>
      </c>
    </row>
    <row r="33" spans="6:9">
      <c r="F33">
        <f>A16</f>
        <v>1150</v>
      </c>
      <c r="G33">
        <v>0</v>
      </c>
      <c r="H33">
        <f t="shared" si="9"/>
        <v>1150</v>
      </c>
      <c r="I33">
        <v>0</v>
      </c>
    </row>
    <row r="34" spans="6:9">
      <c r="F34">
        <f>F33</f>
        <v>1150</v>
      </c>
      <c r="G34">
        <f>G32</f>
        <v>22</v>
      </c>
      <c r="H34">
        <f t="shared" si="9"/>
        <v>1150</v>
      </c>
      <c r="I34">
        <f>I32</f>
        <v>0.25</v>
      </c>
    </row>
    <row r="35" spans="6:9">
      <c r="F35">
        <f>A20</f>
        <v>1450</v>
      </c>
      <c r="G35">
        <v>0</v>
      </c>
      <c r="H35">
        <f t="shared" si="9"/>
        <v>1450</v>
      </c>
      <c r="I35">
        <v>0</v>
      </c>
    </row>
    <row r="36" spans="6:9">
      <c r="F36">
        <f>F35</f>
        <v>1450</v>
      </c>
      <c r="G36">
        <f>G34</f>
        <v>22</v>
      </c>
      <c r="H36">
        <f t="shared" si="9"/>
        <v>1450</v>
      </c>
      <c r="I36">
        <f>I34</f>
        <v>0.25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2" sqref="C2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383</v>
      </c>
      <c r="D2" s="689">
        <v>51000</v>
      </c>
      <c r="E2" s="690">
        <v>66000</v>
      </c>
      <c r="F2" s="685">
        <v>81000</v>
      </c>
      <c r="G2" s="675">
        <v>342.18419999999998</v>
      </c>
      <c r="H2" s="676">
        <v>-1.711841E-3</v>
      </c>
      <c r="I2" s="676">
        <v>6.8555759999999998E-8</v>
      </c>
      <c r="J2" s="676">
        <v>-1.21512E-12</v>
      </c>
      <c r="K2" s="676">
        <v>5.109725E-18</v>
      </c>
      <c r="L2" s="677">
        <v>0</v>
      </c>
      <c r="N2" s="675">
        <v>89.012829999999994</v>
      </c>
      <c r="O2" s="676">
        <v>-1.9456149999999998E-5</v>
      </c>
      <c r="P2" s="676">
        <v>1.9856579999999999E-8</v>
      </c>
      <c r="Q2" s="676">
        <v>4.0019750000000002E-13</v>
      </c>
      <c r="R2" s="676">
        <v>-1.001556E-17</v>
      </c>
      <c r="S2" s="677">
        <v>4.859316E-23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342.18419999999998</v>
      </c>
      <c r="C8" s="36"/>
      <c r="D8" s="65"/>
      <c r="E8" s="734">
        <f>N2</f>
        <v>89.012829999999994</v>
      </c>
      <c r="F8" s="36"/>
      <c r="G8" s="38"/>
      <c r="H8" s="53"/>
    </row>
    <row r="9" spans="1:20">
      <c r="A9" s="22">
        <f>A10/2</f>
        <v>12750</v>
      </c>
      <c r="B9" s="731">
        <f>$G$2+$H$2*A9+$I$2*A9^2+$J$2*A9^3+$K$2*A9^4+$L$2*A9^5+$M$2*A9^6</f>
        <v>329.11931042328013</v>
      </c>
      <c r="C9" s="19"/>
      <c r="D9" s="66"/>
      <c r="E9" s="735">
        <f>$N$2+$O$2*A9+$P$2*A9^2+$Q$2*A9^3+$R$2*A9^4+$S$2*A9^5+$T$2*A9^6</f>
        <v>92.573873532222308</v>
      </c>
      <c r="F9" s="19"/>
      <c r="G9" s="33"/>
      <c r="H9" s="54"/>
    </row>
    <row r="10" spans="1:20">
      <c r="A10" s="22">
        <f>A12/2</f>
        <v>25500</v>
      </c>
      <c r="B10" s="731">
        <f t="shared" ref="B10:B24" si="0">$G$2+$H$2*A10+$I$2*A10^2+$J$2*A10^3+$K$2*A10^4+$L$2*A10^5+$M$2*A10^6</f>
        <v>325.12279684248278</v>
      </c>
      <c r="C10" s="19"/>
      <c r="D10" s="27"/>
      <c r="E10" s="735">
        <f t="shared" ref="E10:E24" si="1">$N$2+$O$2*A10+$P$2*A10^2+$Q$2*A10^3+$R$2*A10^4+$S$2*A10^5+$T$2*A10^6</f>
        <v>104.35336770939882</v>
      </c>
      <c r="F10" s="19"/>
      <c r="G10" s="33"/>
      <c r="H10" s="54"/>
    </row>
    <row r="11" spans="1:20" ht="15" thickBot="1">
      <c r="A11" s="22">
        <f>A10+(A12-A10)/2</f>
        <v>38250</v>
      </c>
      <c r="B11" s="731">
        <f t="shared" si="0"/>
        <v>319.94455849819417</v>
      </c>
      <c r="C11" s="19"/>
      <c r="D11" s="27"/>
      <c r="E11" s="735">
        <f t="shared" si="1"/>
        <v>122.25575171792985</v>
      </c>
      <c r="F11" s="19"/>
      <c r="G11" s="33"/>
      <c r="H11" s="54"/>
    </row>
    <row r="12" spans="1:20" s="16" customFormat="1">
      <c r="A12" s="727">
        <f>D2</f>
        <v>51000</v>
      </c>
      <c r="B12" s="732">
        <f t="shared" si="0"/>
        <v>306.57527431972494</v>
      </c>
      <c r="C12" s="43"/>
      <c r="D12" s="44"/>
      <c r="E12" s="736">
        <f t="shared" si="1"/>
        <v>141.76272020082317</v>
      </c>
      <c r="F12" s="43"/>
      <c r="G12" s="45"/>
      <c r="H12" s="50">
        <f>ROUND(A12*B12*100/(E12*136000),1)</f>
        <v>81.099999999999994</v>
      </c>
    </row>
    <row r="13" spans="1:20">
      <c r="A13" s="22">
        <f>A12+(A14-A12)/2</f>
        <v>54750</v>
      </c>
      <c r="B13" s="731">
        <f t="shared" si="0"/>
        <v>300.45260777707705</v>
      </c>
      <c r="C13" s="19"/>
      <c r="D13" s="27"/>
      <c r="E13" s="735">
        <f t="shared" si="1"/>
        <v>147.05974114287909</v>
      </c>
      <c r="F13" s="19"/>
      <c r="G13" s="33"/>
      <c r="H13" s="22">
        <f t="shared" ref="H13:H20" si="2">ROUND(A13*B13*100/(E13*136000),1)</f>
        <v>82.2</v>
      </c>
    </row>
    <row r="14" spans="1:20">
      <c r="A14" s="22">
        <f>A12+(A16-A12)/2</f>
        <v>58500</v>
      </c>
      <c r="B14" s="731">
        <f t="shared" si="0"/>
        <v>293.23150461573277</v>
      </c>
      <c r="C14" s="19"/>
      <c r="D14" s="27"/>
      <c r="E14" s="735">
        <f t="shared" si="1"/>
        <v>151.94194797928242</v>
      </c>
      <c r="F14" s="19"/>
      <c r="G14" s="33"/>
      <c r="H14" s="22">
        <f t="shared" si="2"/>
        <v>83</v>
      </c>
    </row>
    <row r="15" spans="1:20">
      <c r="A15" s="22">
        <f>A14+(A16-A14)/2</f>
        <v>62250</v>
      </c>
      <c r="B15" s="731">
        <f t="shared" si="0"/>
        <v>284.89368690488169</v>
      </c>
      <c r="C15" s="19"/>
      <c r="D15" s="27"/>
      <c r="E15" s="735">
        <f t="shared" si="1"/>
        <v>156.31171926953675</v>
      </c>
      <c r="F15" s="19"/>
      <c r="G15" s="33"/>
      <c r="H15" s="22">
        <f t="shared" si="2"/>
        <v>83.4</v>
      </c>
    </row>
    <row r="16" spans="1:20" s="16" customFormat="1">
      <c r="A16" s="727">
        <f>E2</f>
        <v>66000</v>
      </c>
      <c r="B16" s="732">
        <f t="shared" si="0"/>
        <v>275.44512794759999</v>
      </c>
      <c r="C16" s="43"/>
      <c r="D16" s="44"/>
      <c r="E16" s="736">
        <f t="shared" si="1"/>
        <v>160.09135738662013</v>
      </c>
      <c r="F16" s="43"/>
      <c r="G16" s="45"/>
      <c r="H16" s="51">
        <f t="shared" si="2"/>
        <v>83.5</v>
      </c>
    </row>
    <row r="17" spans="1:20">
      <c r="A17" s="728">
        <f>A16+(A18-A16)/2</f>
        <v>69750</v>
      </c>
      <c r="B17" s="731">
        <f t="shared" si="0"/>
        <v>264.91605228085047</v>
      </c>
      <c r="C17" s="19"/>
      <c r="D17" s="27"/>
      <c r="E17" s="735">
        <f t="shared" si="1"/>
        <v>163.22741278622863</v>
      </c>
      <c r="F17" s="19"/>
      <c r="G17" s="33"/>
      <c r="H17" s="22">
        <f t="shared" si="2"/>
        <v>83.2</v>
      </c>
    </row>
    <row r="18" spans="1:20">
      <c r="A18" s="728">
        <f>A16+(A20-A16)/2</f>
        <v>73500</v>
      </c>
      <c r="B18" s="731">
        <f t="shared" si="0"/>
        <v>253.36093567548281</v>
      </c>
      <c r="C18" s="19"/>
      <c r="D18" s="27"/>
      <c r="E18" s="735">
        <f t="shared" si="1"/>
        <v>165.69500827601908</v>
      </c>
      <c r="F18" s="19"/>
      <c r="G18" s="33"/>
      <c r="H18" s="22">
        <f t="shared" si="2"/>
        <v>82.6</v>
      </c>
    </row>
    <row r="19" spans="1:20">
      <c r="A19" s="728">
        <f>A18+(A20-A18)/2</f>
        <v>77250</v>
      </c>
      <c r="B19" s="731">
        <f t="shared" si="0"/>
        <v>240.85850513623339</v>
      </c>
      <c r="C19" s="19"/>
      <c r="D19" s="27"/>
      <c r="E19" s="735">
        <f t="shared" si="1"/>
        <v>167.50216328485249</v>
      </c>
      <c r="F19" s="19"/>
      <c r="G19" s="33"/>
      <c r="H19" s="22">
        <f t="shared" si="2"/>
        <v>81.7</v>
      </c>
    </row>
    <row r="20" spans="1:20" s="16" customFormat="1" ht="15" thickBot="1">
      <c r="A20" s="727">
        <f>F2</f>
        <v>81000</v>
      </c>
      <c r="B20" s="732">
        <f t="shared" si="0"/>
        <v>227.51173890172501</v>
      </c>
      <c r="C20" s="43"/>
      <c r="D20" s="44"/>
      <c r="E20" s="736">
        <f t="shared" si="1"/>
        <v>168.69411813203715</v>
      </c>
      <c r="F20" s="43"/>
      <c r="G20" s="45"/>
      <c r="H20" s="52">
        <f t="shared" si="2"/>
        <v>80.3</v>
      </c>
    </row>
    <row r="21" spans="1:20">
      <c r="A21" s="728">
        <f>A20+(A22-A20)/2</f>
        <v>88250</v>
      </c>
      <c r="B21" s="731">
        <f t="shared" si="0"/>
        <v>199.80787191639735</v>
      </c>
      <c r="C21" s="19"/>
      <c r="D21" s="27"/>
      <c r="E21" s="735">
        <f t="shared" si="1"/>
        <v>169.61651510931853</v>
      </c>
      <c r="F21" s="19"/>
      <c r="G21" s="33"/>
      <c r="H21" s="54"/>
    </row>
    <row r="22" spans="1:20">
      <c r="A22" s="728">
        <f>A20+(A24-A20)/2</f>
        <v>95500</v>
      </c>
      <c r="B22" s="731">
        <f t="shared" si="0"/>
        <v>170.62074015535785</v>
      </c>
      <c r="C22" s="19"/>
      <c r="D22" s="27"/>
      <c r="E22" s="735">
        <f t="shared" si="1"/>
        <v>169.73761866952918</v>
      </c>
      <c r="F22" s="19"/>
      <c r="G22" s="33"/>
      <c r="H22" s="54"/>
    </row>
    <row r="23" spans="1:20">
      <c r="A23" s="728">
        <f>A22+(A24-A22)/2</f>
        <v>102750</v>
      </c>
      <c r="B23" s="731">
        <f t="shared" si="0"/>
        <v>141.46559546220215</v>
      </c>
      <c r="C23" s="19"/>
      <c r="D23" s="27"/>
      <c r="E23" s="735">
        <f t="shared" si="1"/>
        <v>170.94975807611752</v>
      </c>
      <c r="F23" s="19"/>
      <c r="G23" s="33"/>
      <c r="H23" s="54"/>
    </row>
    <row r="24" spans="1:20" ht="15" thickBot="1">
      <c r="A24" s="729">
        <v>110000</v>
      </c>
      <c r="B24" s="733">
        <f t="shared" si="0"/>
        <v>114.19650324999986</v>
      </c>
      <c r="C24" s="31"/>
      <c r="D24" s="32"/>
      <c r="E24" s="737">
        <f t="shared" si="1"/>
        <v>176.01970551600016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383</v>
      </c>
      <c r="D27" s="689">
        <v>51000</v>
      </c>
      <c r="E27" s="690">
        <v>66000</v>
      </c>
      <c r="F27" s="685">
        <v>81000</v>
      </c>
      <c r="G27" s="675">
        <v>342.18419999999998</v>
      </c>
      <c r="H27" s="676">
        <v>-1.711841E-3</v>
      </c>
      <c r="I27" s="676">
        <v>6.8555759999999998E-8</v>
      </c>
      <c r="J27" s="676">
        <v>-1.21512E-12</v>
      </c>
      <c r="K27" s="676">
        <v>5.109725E-18</v>
      </c>
      <c r="L27" s="677">
        <v>0</v>
      </c>
      <c r="M27" s="675">
        <v>89.012829999999994</v>
      </c>
      <c r="N27" s="676">
        <v>-1.9456149999999998E-5</v>
      </c>
      <c r="O27" s="676">
        <v>1.9856579999999999E-8</v>
      </c>
      <c r="P27" s="676">
        <v>4.0019750000000002E-13</v>
      </c>
      <c r="Q27" s="676">
        <v>-1.001556E-17</v>
      </c>
      <c r="R27" s="677">
        <v>4.859316E-23</v>
      </c>
    </row>
    <row r="31" spans="1:20">
      <c r="F31">
        <f>A12</f>
        <v>51000</v>
      </c>
      <c r="G31">
        <v>0</v>
      </c>
      <c r="H31">
        <f t="shared" ref="H31:H36" si="3">F31</f>
        <v>51000</v>
      </c>
      <c r="I31">
        <v>0</v>
      </c>
    </row>
    <row r="32" spans="1:20">
      <c r="F32">
        <f>F31</f>
        <v>51000</v>
      </c>
      <c r="G32">
        <f>ROUND(B8,0)</f>
        <v>342</v>
      </c>
      <c r="H32">
        <f t="shared" si="3"/>
        <v>51000</v>
      </c>
      <c r="I32">
        <f>ROUND(MAX(E8:E24),2)</f>
        <v>176.02</v>
      </c>
    </row>
    <row r="33" spans="6:9">
      <c r="F33">
        <f>A16</f>
        <v>66000</v>
      </c>
      <c r="G33">
        <v>0</v>
      </c>
      <c r="H33">
        <f t="shared" si="3"/>
        <v>66000</v>
      </c>
      <c r="I33">
        <v>0</v>
      </c>
    </row>
    <row r="34" spans="6:9">
      <c r="F34">
        <f>F33</f>
        <v>66000</v>
      </c>
      <c r="G34">
        <f>G32</f>
        <v>342</v>
      </c>
      <c r="H34">
        <f t="shared" si="3"/>
        <v>66000</v>
      </c>
      <c r="I34">
        <f>I32</f>
        <v>176.02</v>
      </c>
    </row>
    <row r="35" spans="6:9">
      <c r="F35">
        <f>A20</f>
        <v>81000</v>
      </c>
      <c r="G35">
        <v>0</v>
      </c>
      <c r="H35">
        <f t="shared" si="3"/>
        <v>81000</v>
      </c>
      <c r="I35">
        <v>0</v>
      </c>
    </row>
    <row r="36" spans="6:9">
      <c r="F36">
        <f>F35</f>
        <v>81000</v>
      </c>
      <c r="G36">
        <f>G34</f>
        <v>342</v>
      </c>
      <c r="H36">
        <f t="shared" si="3"/>
        <v>81000</v>
      </c>
      <c r="I36">
        <f>I34</f>
        <v>176.02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2" sqref="C2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1100</v>
      </c>
      <c r="B2" s="2"/>
      <c r="C2" s="643" t="s">
        <v>384</v>
      </c>
      <c r="D2" s="689">
        <v>49000</v>
      </c>
      <c r="E2" s="690">
        <v>64000</v>
      </c>
      <c r="F2" s="685">
        <v>79000</v>
      </c>
      <c r="G2" s="675">
        <v>320.51859999999999</v>
      </c>
      <c r="H2" s="676">
        <v>-1.9598739999999999E-3</v>
      </c>
      <c r="I2" s="676">
        <v>7.4401879999999995E-8</v>
      </c>
      <c r="J2" s="676">
        <v>-1.4513570000000001E-12</v>
      </c>
      <c r="K2" s="676">
        <v>8.8770189999999998E-18</v>
      </c>
      <c r="L2" s="677">
        <v>-1.8843390000000001E-23</v>
      </c>
      <c r="N2" s="675">
        <v>81.222319999999996</v>
      </c>
      <c r="O2" s="676">
        <v>-6.3075440000000005E-5</v>
      </c>
      <c r="P2" s="676">
        <v>1.8790030000000001E-8</v>
      </c>
      <c r="Q2" s="676">
        <v>3.7590489999999999E-13</v>
      </c>
      <c r="R2" s="676">
        <v>-9.8456480000000007E-18</v>
      </c>
      <c r="S2" s="677">
        <v>4.9165530000000001E-23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320.51859999999999</v>
      </c>
      <c r="C8" s="36"/>
      <c r="D8" s="65"/>
      <c r="E8" s="734">
        <f>N2</f>
        <v>81.222319999999996</v>
      </c>
      <c r="F8" s="36"/>
      <c r="G8" s="38"/>
      <c r="H8" s="53"/>
    </row>
    <row r="9" spans="1:20">
      <c r="A9" s="22">
        <f>A10/2</f>
        <v>12250</v>
      </c>
      <c r="B9" s="731">
        <f>$G$2+$H$2*A9+$I$2*A9^2+$J$2*A9^3+$K$2*A9^4+$L$2*A9^5+$M$2*A9^6</f>
        <v>305.20179730271735</v>
      </c>
      <c r="C9" s="19"/>
      <c r="D9" s="66"/>
      <c r="E9" s="735">
        <f>$N$2+$O$2*A9+$P$2*A9^2+$Q$2*A9^3+$R$2*A9^4+$S$2*A9^5+$T$2*A9^6</f>
        <v>83.752188612721056</v>
      </c>
      <c r="F9" s="19"/>
      <c r="G9" s="33"/>
      <c r="H9" s="54"/>
    </row>
    <row r="10" spans="1:20">
      <c r="A10" s="22">
        <f>A12/2</f>
        <v>24500</v>
      </c>
      <c r="B10" s="731">
        <f t="shared" ref="B10:B24" si="0">$G$2+$H$2*A10+$I$2*A10^2+$J$2*A10^3+$K$2*A10^4+$L$2*A10^5+$M$2*A10^6</f>
        <v>298.84963128131824</v>
      </c>
      <c r="C10" s="19"/>
      <c r="D10" s="27"/>
      <c r="E10" s="735">
        <f t="shared" ref="E10:E24" si="1">$N$2+$O$2*A10+$P$2*A10^2+$Q$2*A10^3+$R$2*A10^4+$S$2*A10^5+$T$2*A10^6</f>
        <v>93.370405501789719</v>
      </c>
      <c r="F10" s="19"/>
      <c r="G10" s="33"/>
      <c r="H10" s="54"/>
    </row>
    <row r="11" spans="1:20" ht="15" thickBot="1">
      <c r="A11" s="22">
        <f>A10+(A12-A10)/2</f>
        <v>36750</v>
      </c>
      <c r="B11" s="731">
        <f t="shared" si="0"/>
        <v>291.87089671150312</v>
      </c>
      <c r="C11" s="19"/>
      <c r="D11" s="27"/>
      <c r="E11" s="735">
        <f t="shared" si="1"/>
        <v>108.27580856588145</v>
      </c>
      <c r="F11" s="19"/>
      <c r="G11" s="33"/>
      <c r="H11" s="54"/>
    </row>
    <row r="12" spans="1:20" s="16" customFormat="1">
      <c r="A12" s="727">
        <f>D2</f>
        <v>49000</v>
      </c>
      <c r="B12" s="732">
        <f t="shared" si="0"/>
        <v>278.22444491296494</v>
      </c>
      <c r="C12" s="43"/>
      <c r="D12" s="44"/>
      <c r="E12" s="736">
        <f t="shared" si="1"/>
        <v>124.60116494301897</v>
      </c>
      <c r="F12" s="43"/>
      <c r="G12" s="45"/>
      <c r="H12" s="50">
        <f>ROUND(A12*B12*100/(E12*136000),1)</f>
        <v>80.5</v>
      </c>
    </row>
    <row r="13" spans="1:20">
      <c r="A13" s="22">
        <f>A12+(A14-A12)/2</f>
        <v>52750</v>
      </c>
      <c r="B13" s="731">
        <f t="shared" si="0"/>
        <v>272.16827346493909</v>
      </c>
      <c r="C13" s="19"/>
      <c r="D13" s="27"/>
      <c r="E13" s="735">
        <f t="shared" si="1"/>
        <v>129.20389438765019</v>
      </c>
      <c r="F13" s="19"/>
      <c r="G13" s="33"/>
      <c r="H13" s="22">
        <f t="shared" ref="H13:H20" si="2">ROUND(A13*B13*100/(E13*136000),1)</f>
        <v>81.7</v>
      </c>
    </row>
    <row r="14" spans="1:20">
      <c r="A14" s="22">
        <f>A12+(A16-A12)/2</f>
        <v>56500</v>
      </c>
      <c r="B14" s="731">
        <f t="shared" si="0"/>
        <v>265.13690642203181</v>
      </c>
      <c r="C14" s="19"/>
      <c r="D14" s="27"/>
      <c r="E14" s="735">
        <f t="shared" si="1"/>
        <v>133.41594913627</v>
      </c>
      <c r="F14" s="19"/>
      <c r="G14" s="33"/>
      <c r="H14" s="22">
        <f t="shared" si="2"/>
        <v>82.6</v>
      </c>
    </row>
    <row r="15" spans="1:20">
      <c r="A15" s="22">
        <f>A14+(A16-A14)/2</f>
        <v>60250</v>
      </c>
      <c r="B15" s="731">
        <f t="shared" si="0"/>
        <v>257.10672185578659</v>
      </c>
      <c r="C15" s="19"/>
      <c r="D15" s="27"/>
      <c r="E15" s="735">
        <f t="shared" si="1"/>
        <v>137.14032059189896</v>
      </c>
      <c r="F15" s="19"/>
      <c r="G15" s="33"/>
      <c r="H15" s="22">
        <f t="shared" si="2"/>
        <v>83.1</v>
      </c>
    </row>
    <row r="16" spans="1:20" s="16" customFormat="1">
      <c r="A16" s="727">
        <f>E2</f>
        <v>64000</v>
      </c>
      <c r="B16" s="732">
        <f t="shared" si="0"/>
        <v>248.07096432216053</v>
      </c>
      <c r="C16" s="43"/>
      <c r="D16" s="44"/>
      <c r="E16" s="736">
        <f t="shared" si="1"/>
        <v>140.2991915297587</v>
      </c>
      <c r="F16" s="43"/>
      <c r="G16" s="45"/>
      <c r="H16" s="51">
        <f t="shared" si="2"/>
        <v>83.2</v>
      </c>
    </row>
    <row r="17" spans="1:20">
      <c r="A17" s="728">
        <f>A16+(A18-A16)/2</f>
        <v>67750</v>
      </c>
      <c r="B17" s="731">
        <f t="shared" si="0"/>
        <v>238.03806800223393</v>
      </c>
      <c r="C17" s="19"/>
      <c r="D17" s="27"/>
      <c r="E17" s="735">
        <f t="shared" si="1"/>
        <v>142.83831130129596</v>
      </c>
      <c r="F17" s="19"/>
      <c r="G17" s="33"/>
      <c r="H17" s="22">
        <f t="shared" si="2"/>
        <v>83</v>
      </c>
    </row>
    <row r="18" spans="1:20">
      <c r="A18" s="728">
        <f>A16+(A20-A16)/2</f>
        <v>71500</v>
      </c>
      <c r="B18" s="731">
        <f t="shared" si="0"/>
        <v>227.02997984291875</v>
      </c>
      <c r="C18" s="19"/>
      <c r="D18" s="27"/>
      <c r="E18" s="735">
        <f t="shared" si="1"/>
        <v>144.73137103820747</v>
      </c>
      <c r="F18" s="19"/>
      <c r="G18" s="33"/>
      <c r="H18" s="22">
        <f t="shared" si="2"/>
        <v>82.5</v>
      </c>
    </row>
    <row r="19" spans="1:20">
      <c r="A19" s="728">
        <f>A18+(A20-A18)/2</f>
        <v>75250</v>
      </c>
      <c r="B19" s="731">
        <f t="shared" si="0"/>
        <v>215.08048269766815</v>
      </c>
      <c r="C19" s="19"/>
      <c r="D19" s="27"/>
      <c r="E19" s="735">
        <f t="shared" si="1"/>
        <v>145.98437885646473</v>
      </c>
      <c r="F19" s="19"/>
      <c r="G19" s="33"/>
      <c r="H19" s="22">
        <f t="shared" si="2"/>
        <v>81.5</v>
      </c>
    </row>
    <row r="20" spans="1:20" s="16" customFormat="1" ht="15" thickBot="1">
      <c r="A20" s="727">
        <f>F2</f>
        <v>79000</v>
      </c>
      <c r="B20" s="732">
        <f t="shared" si="0"/>
        <v>202.23351846718634</v>
      </c>
      <c r="C20" s="43"/>
      <c r="D20" s="44"/>
      <c r="E20" s="736">
        <f t="shared" si="1"/>
        <v>146.6400350603385</v>
      </c>
      <c r="F20" s="43"/>
      <c r="G20" s="45"/>
      <c r="H20" s="52">
        <f t="shared" si="2"/>
        <v>80.099999999999994</v>
      </c>
    </row>
    <row r="21" spans="1:20">
      <c r="A21" s="728">
        <f>A20+(A22-A20)/2</f>
        <v>83000</v>
      </c>
      <c r="B21" s="731">
        <f t="shared" si="0"/>
        <v>187.60008252419917</v>
      </c>
      <c r="C21" s="19"/>
      <c r="D21" s="27"/>
      <c r="E21" s="735">
        <f t="shared" si="1"/>
        <v>146.77620787392775</v>
      </c>
      <c r="F21" s="19"/>
      <c r="G21" s="33"/>
      <c r="H21" s="54"/>
    </row>
    <row r="22" spans="1:20">
      <c r="A22" s="728">
        <f>A20+(A24-A20)/2</f>
        <v>87000</v>
      </c>
      <c r="B22" s="731">
        <f t="shared" si="0"/>
        <v>172.0773521223671</v>
      </c>
      <c r="C22" s="19"/>
      <c r="D22" s="27"/>
      <c r="E22" s="735">
        <f t="shared" si="1"/>
        <v>146.48746463760668</v>
      </c>
      <c r="F22" s="19"/>
      <c r="G22" s="33"/>
      <c r="H22" s="54"/>
    </row>
    <row r="23" spans="1:20">
      <c r="A23" s="728">
        <f>A22+(A24-A22)/2</f>
        <v>91000</v>
      </c>
      <c r="B23" s="731">
        <f t="shared" si="0"/>
        <v>155.74390932769995</v>
      </c>
      <c r="C23" s="19"/>
      <c r="D23" s="27"/>
      <c r="E23" s="735">
        <f t="shared" si="1"/>
        <v>145.9975086769561</v>
      </c>
      <c r="F23" s="19"/>
      <c r="G23" s="33"/>
      <c r="H23" s="54"/>
    </row>
    <row r="24" spans="1:20" ht="15" thickBot="1">
      <c r="A24" s="729">
        <v>95000</v>
      </c>
      <c r="B24" s="733">
        <f t="shared" si="0"/>
        <v>138.68251501309348</v>
      </c>
      <c r="C24" s="31"/>
      <c r="D24" s="32"/>
      <c r="E24" s="737">
        <f t="shared" si="1"/>
        <v>145.60095341834369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1100</v>
      </c>
      <c r="B27" s="11"/>
      <c r="C27" s="643" t="s">
        <v>384</v>
      </c>
      <c r="D27" s="689">
        <v>49000</v>
      </c>
      <c r="E27" s="690">
        <v>64000</v>
      </c>
      <c r="F27" s="685">
        <v>79000</v>
      </c>
      <c r="G27" s="675">
        <v>320.51859999999999</v>
      </c>
      <c r="H27" s="676">
        <v>-1.9598739999999999E-3</v>
      </c>
      <c r="I27" s="676">
        <v>7.4401879999999995E-8</v>
      </c>
      <c r="J27" s="676">
        <v>-1.4513570000000001E-12</v>
      </c>
      <c r="K27" s="676">
        <v>8.8770189999999998E-18</v>
      </c>
      <c r="L27" s="677">
        <v>-1.8843390000000001E-23</v>
      </c>
      <c r="M27" s="675">
        <v>81.222319999999996</v>
      </c>
      <c r="N27" s="676">
        <v>-6.3075440000000005E-5</v>
      </c>
      <c r="O27" s="676">
        <v>1.8790030000000001E-8</v>
      </c>
      <c r="P27" s="676">
        <v>3.7590489999999999E-13</v>
      </c>
      <c r="Q27" s="676">
        <v>-9.8456480000000007E-18</v>
      </c>
      <c r="R27" s="677">
        <v>4.9165530000000001E-23</v>
      </c>
    </row>
    <row r="31" spans="1:20">
      <c r="F31">
        <f>A12</f>
        <v>49000</v>
      </c>
      <c r="G31">
        <v>0</v>
      </c>
      <c r="H31">
        <f t="shared" ref="H31:H36" si="3">F31</f>
        <v>49000</v>
      </c>
      <c r="I31">
        <v>0</v>
      </c>
    </row>
    <row r="32" spans="1:20">
      <c r="F32">
        <f>F31</f>
        <v>49000</v>
      </c>
      <c r="G32">
        <f>ROUND(B8,0)</f>
        <v>321</v>
      </c>
      <c r="H32">
        <f t="shared" si="3"/>
        <v>49000</v>
      </c>
      <c r="I32">
        <f>ROUND(MAX(E8:E24),2)</f>
        <v>146.78</v>
      </c>
    </row>
    <row r="33" spans="6:9">
      <c r="F33">
        <f>A16</f>
        <v>64000</v>
      </c>
      <c r="G33">
        <v>0</v>
      </c>
      <c r="H33">
        <f t="shared" si="3"/>
        <v>64000</v>
      </c>
      <c r="I33">
        <v>0</v>
      </c>
    </row>
    <row r="34" spans="6:9">
      <c r="F34">
        <f>F33</f>
        <v>64000</v>
      </c>
      <c r="G34">
        <f>G32</f>
        <v>321</v>
      </c>
      <c r="H34">
        <f t="shared" si="3"/>
        <v>64000</v>
      </c>
      <c r="I34">
        <f>I32</f>
        <v>146.78</v>
      </c>
    </row>
    <row r="35" spans="6:9">
      <c r="F35">
        <f>A20</f>
        <v>79000</v>
      </c>
      <c r="G35">
        <v>0</v>
      </c>
      <c r="H35">
        <f t="shared" si="3"/>
        <v>79000</v>
      </c>
      <c r="I35">
        <v>0</v>
      </c>
    </row>
    <row r="36" spans="6:9">
      <c r="F36">
        <f>F35</f>
        <v>79000</v>
      </c>
      <c r="G36">
        <f>G34</f>
        <v>321</v>
      </c>
      <c r="H36">
        <f t="shared" si="3"/>
        <v>79000</v>
      </c>
      <c r="I36">
        <f>I34</f>
        <v>146.78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2" sqref="C2"/>
    </sheetView>
  </sheetViews>
  <sheetFormatPr defaultRowHeight="14.4"/>
  <cols>
    <col min="1" max="1" width="12.5546875" bestFit="1" customWidth="1"/>
    <col min="2" max="2" width="7.33203125" bestFit="1" customWidth="1"/>
    <col min="3" max="3" width="14.109375" bestFit="1" customWidth="1"/>
    <col min="4" max="4" width="7" bestFit="1" customWidth="1"/>
    <col min="5" max="5" width="12.5546875" bestFit="1" customWidth="1"/>
    <col min="6" max="6" width="12.8867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 ht="1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 ht="15" thickBot="1">
      <c r="A2" s="2">
        <v>1100</v>
      </c>
      <c r="B2" s="2"/>
      <c r="C2" s="644" t="s">
        <v>385</v>
      </c>
      <c r="D2" s="691">
        <v>48000</v>
      </c>
      <c r="E2" s="692">
        <v>63000</v>
      </c>
      <c r="F2" s="685">
        <v>78000</v>
      </c>
      <c r="G2" s="681">
        <v>294.78280000000001</v>
      </c>
      <c r="H2" s="682">
        <v>-1.7477700000000001E-3</v>
      </c>
      <c r="I2" s="682">
        <v>6.8517200000000002E-8</v>
      </c>
      <c r="J2" s="682">
        <v>-1.2757339999999999E-12</v>
      </c>
      <c r="K2" s="682">
        <v>5.7041469999999997E-18</v>
      </c>
      <c r="L2" s="683">
        <v>0</v>
      </c>
      <c r="N2" s="681">
        <v>65.775300000000001</v>
      </c>
      <c r="O2" s="682">
        <v>-2.6925650000000001E-4</v>
      </c>
      <c r="P2" s="682">
        <v>6.9794029999999999E-8</v>
      </c>
      <c r="Q2" s="682">
        <v>-1.29089E-12</v>
      </c>
      <c r="R2" s="682">
        <v>9.5683549999999995E-18</v>
      </c>
      <c r="S2" s="683">
        <v>-2.7196010000000001E-23</v>
      </c>
      <c r="T2" s="672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216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216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216" customFormat="1" ht="15" thickBot="1">
      <c r="A7" s="39"/>
      <c r="B7" s="40" t="s">
        <v>66</v>
      </c>
      <c r="C7" s="202" t="s">
        <v>66</v>
      </c>
      <c r="D7" s="42" t="s">
        <v>66</v>
      </c>
      <c r="E7" s="40" t="s">
        <v>68</v>
      </c>
      <c r="F7" s="202" t="s">
        <v>68</v>
      </c>
      <c r="G7" s="42" t="s">
        <v>68</v>
      </c>
      <c r="H7" s="39" t="s">
        <v>74</v>
      </c>
    </row>
    <row r="8" spans="1:20">
      <c r="A8" s="35">
        <v>0</v>
      </c>
      <c r="B8" s="730">
        <f>G2</f>
        <v>294.78280000000001</v>
      </c>
      <c r="C8" s="36"/>
      <c r="D8" s="65"/>
      <c r="E8" s="734">
        <f>N2</f>
        <v>65.775300000000001</v>
      </c>
      <c r="F8" s="36"/>
      <c r="G8" s="38"/>
      <c r="H8" s="53"/>
    </row>
    <row r="9" spans="1:20">
      <c r="A9" s="22">
        <f>A10/2</f>
        <v>12000</v>
      </c>
      <c r="B9" s="731">
        <f>$G$2+$H$2*A9+$I$2*A9^2+$J$2*A9^3+$K$2*A9^4+$L$2*A9^5+$M$2*A9^6</f>
        <v>281.58984964019203</v>
      </c>
      <c r="C9" s="19"/>
      <c r="D9" s="66"/>
      <c r="E9" s="735">
        <f>$N$2+$O$2*A9+$P$2*A9^2+$Q$2*A9^3+$R$2*A9^4+$S$2*A9^5+$T$2*A9^6</f>
        <v>70.555546571719688</v>
      </c>
      <c r="F9" s="19"/>
      <c r="G9" s="33"/>
      <c r="H9" s="54"/>
    </row>
    <row r="10" spans="1:20">
      <c r="A10" s="22">
        <f>A12/2</f>
        <v>24000</v>
      </c>
      <c r="B10" s="731">
        <f t="shared" ref="B10:B24" si="0">$G$2+$H$2*A10+$I$2*A10^2+$J$2*A10^3+$K$2*A10^4+$L$2*A10^5+$M$2*A10^6</f>
        <v>276.55897945907202</v>
      </c>
      <c r="C10" s="19"/>
      <c r="D10" s="27"/>
      <c r="E10" s="735">
        <f t="shared" ref="E10:E24" si="1">$N$2+$O$2*A10+$P$2*A10^2+$Q$2*A10^3+$R$2*A10^4+$S$2*A10^5+$T$2*A10^6</f>
        <v>84.627240866549769</v>
      </c>
      <c r="F10" s="19"/>
      <c r="G10" s="33"/>
      <c r="H10" s="54"/>
    </row>
    <row r="11" spans="1:20" ht="15" thickBot="1">
      <c r="A11" s="22">
        <f>A10+(A12-A10)/2</f>
        <v>36000</v>
      </c>
      <c r="B11" s="731">
        <f t="shared" si="0"/>
        <v>270.721502263552</v>
      </c>
      <c r="C11" s="19"/>
      <c r="D11" s="27"/>
      <c r="E11" s="735">
        <f t="shared" si="1"/>
        <v>100.73408846452224</v>
      </c>
      <c r="F11" s="19"/>
      <c r="G11" s="33"/>
      <c r="H11" s="54"/>
    </row>
    <row r="12" spans="1:20" s="16" customFormat="1">
      <c r="A12" s="727">
        <f>D2</f>
        <v>48000</v>
      </c>
      <c r="B12" s="732">
        <f t="shared" si="0"/>
        <v>257.94747947315204</v>
      </c>
      <c r="C12" s="43"/>
      <c r="D12" s="44"/>
      <c r="E12" s="736">
        <f t="shared" si="1"/>
        <v>114.75748375391231</v>
      </c>
      <c r="F12" s="43"/>
      <c r="G12" s="45"/>
      <c r="H12" s="50">
        <f>ROUND(A12*B12*100/(E12*136000),1)</f>
        <v>79.3</v>
      </c>
    </row>
    <row r="13" spans="1:20">
      <c r="A13" s="22">
        <f>A12+(A14-A12)/2</f>
        <v>51750</v>
      </c>
      <c r="B13" s="731">
        <f t="shared" si="0"/>
        <v>251.93565949088182</v>
      </c>
      <c r="C13" s="19"/>
      <c r="D13" s="27"/>
      <c r="E13" s="735">
        <f t="shared" si="1"/>
        <v>118.38051718692779</v>
      </c>
      <c r="F13" s="19"/>
      <c r="G13" s="33"/>
      <c r="H13" s="22">
        <f t="shared" ref="H13:H20" si="2">ROUND(A13*B13*100/(E13*136000),1)</f>
        <v>81</v>
      </c>
    </row>
    <row r="14" spans="1:20">
      <c r="A14" s="22">
        <f>A12+(A16-A12)/2</f>
        <v>55500</v>
      </c>
      <c r="B14" s="731">
        <f t="shared" si="0"/>
        <v>244.86060437443925</v>
      </c>
      <c r="C14" s="19"/>
      <c r="D14" s="27"/>
      <c r="E14" s="735">
        <f t="shared" si="1"/>
        <v>121.59506293400932</v>
      </c>
      <c r="F14" s="19"/>
      <c r="G14" s="33"/>
      <c r="H14" s="22">
        <f t="shared" si="2"/>
        <v>82.2</v>
      </c>
    </row>
    <row r="15" spans="1:20">
      <c r="A15" s="22">
        <f>A14+(A16-A14)/2</f>
        <v>59250</v>
      </c>
      <c r="B15" s="731">
        <f t="shared" si="0"/>
        <v>236.70579946777531</v>
      </c>
      <c r="C15" s="19"/>
      <c r="D15" s="27"/>
      <c r="E15" s="735">
        <f t="shared" si="1"/>
        <v>124.39432032559671</v>
      </c>
      <c r="F15" s="19"/>
      <c r="G15" s="33"/>
      <c r="H15" s="22">
        <f t="shared" si="2"/>
        <v>82.9</v>
      </c>
    </row>
    <row r="16" spans="1:20" s="16" customFormat="1">
      <c r="A16" s="727">
        <f>E2</f>
        <v>63000</v>
      </c>
      <c r="B16" s="732">
        <f t="shared" si="0"/>
        <v>227.48180253126702</v>
      </c>
      <c r="C16" s="43"/>
      <c r="D16" s="44"/>
      <c r="E16" s="736">
        <f t="shared" si="1"/>
        <v>126.78108274136152</v>
      </c>
      <c r="F16" s="43"/>
      <c r="G16" s="45"/>
      <c r="H16" s="51">
        <f t="shared" si="2"/>
        <v>83.1</v>
      </c>
    </row>
    <row r="17" spans="1:20">
      <c r="A17" s="728">
        <f>A16+(A18-A16)/2</f>
        <v>66750</v>
      </c>
      <c r="B17" s="731">
        <f t="shared" si="0"/>
        <v>217.22624374171716</v>
      </c>
      <c r="C17" s="19"/>
      <c r="D17" s="27"/>
      <c r="E17" s="735">
        <f t="shared" si="1"/>
        <v>128.76531745746234</v>
      </c>
      <c r="F17" s="19"/>
      <c r="G17" s="33"/>
      <c r="H17" s="22">
        <f t="shared" si="2"/>
        <v>82.8</v>
      </c>
    </row>
    <row r="18" spans="1:20">
      <c r="A18" s="728">
        <f>A16+(A20-A16)/2</f>
        <v>70500</v>
      </c>
      <c r="B18" s="731">
        <f t="shared" si="0"/>
        <v>206.0038256923543</v>
      </c>
      <c r="C18" s="19"/>
      <c r="D18" s="27"/>
      <c r="E18" s="735">
        <f t="shared" si="1"/>
        <v>130.36174549379837</v>
      </c>
      <c r="F18" s="19"/>
      <c r="G18" s="33"/>
      <c r="H18" s="22">
        <f t="shared" si="2"/>
        <v>81.900000000000006</v>
      </c>
    </row>
    <row r="19" spans="1:20">
      <c r="A19" s="728">
        <f>A18+(A20-A18)/2</f>
        <v>74250</v>
      </c>
      <c r="B19" s="731">
        <f t="shared" si="0"/>
        <v>193.90632339283258</v>
      </c>
      <c r="C19" s="19"/>
      <c r="D19" s="27"/>
      <c r="E19" s="735">
        <f t="shared" si="1"/>
        <v>131.58742146126505</v>
      </c>
      <c r="F19" s="19"/>
      <c r="G19" s="33"/>
      <c r="H19" s="22">
        <f t="shared" si="2"/>
        <v>80.5</v>
      </c>
    </row>
    <row r="20" spans="1:20" s="16" customFormat="1" ht="15" thickBot="1">
      <c r="A20" s="727">
        <f>F2</f>
        <v>78000</v>
      </c>
      <c r="B20" s="732">
        <f t="shared" si="0"/>
        <v>181.05258426923206</v>
      </c>
      <c r="C20" s="43"/>
      <c r="D20" s="44"/>
      <c r="E20" s="736">
        <f t="shared" si="1"/>
        <v>132.45931340900836</v>
      </c>
      <c r="F20" s="43"/>
      <c r="G20" s="45"/>
      <c r="H20" s="52">
        <f t="shared" si="2"/>
        <v>78.400000000000006</v>
      </c>
    </row>
    <row r="21" spans="1:20">
      <c r="A21" s="728">
        <f>A20+(A22-A20)/2</f>
        <v>82250</v>
      </c>
      <c r="B21" s="731">
        <f t="shared" si="0"/>
        <v>165.75618728706985</v>
      </c>
      <c r="C21" s="19"/>
      <c r="D21" s="27"/>
      <c r="E21" s="735">
        <f t="shared" si="1"/>
        <v>133.03784147407174</v>
      </c>
      <c r="F21" s="19"/>
      <c r="G21" s="33"/>
      <c r="H21" s="54"/>
    </row>
    <row r="22" spans="1:20">
      <c r="A22" s="728">
        <f>A20+(A24-A20)/2</f>
        <v>86500</v>
      </c>
      <c r="B22" s="731">
        <f t="shared" si="0"/>
        <v>149.93114906431424</v>
      </c>
      <c r="C22" s="19"/>
      <c r="D22" s="27"/>
      <c r="E22" s="735">
        <f t="shared" si="1"/>
        <v>133.19352909359239</v>
      </c>
      <c r="F22" s="19"/>
      <c r="G22" s="33"/>
      <c r="H22" s="54"/>
    </row>
    <row r="23" spans="1:20">
      <c r="A23" s="728">
        <f>A22+(A24-A22)/2</f>
        <v>90750</v>
      </c>
      <c r="B23" s="731">
        <f t="shared" si="0"/>
        <v>133.87658637323466</v>
      </c>
      <c r="C23" s="19"/>
      <c r="D23" s="27"/>
      <c r="E23" s="735">
        <f t="shared" si="1"/>
        <v>132.92687349988807</v>
      </c>
      <c r="F23" s="19"/>
      <c r="G23" s="33"/>
      <c r="H23" s="54"/>
    </row>
    <row r="24" spans="1:20" ht="15" thickBot="1">
      <c r="A24" s="729">
        <v>95000</v>
      </c>
      <c r="B24" s="733">
        <f t="shared" si="0"/>
        <v>117.93627999187493</v>
      </c>
      <c r="C24" s="31"/>
      <c r="D24" s="32"/>
      <c r="E24" s="737">
        <f t="shared" si="1"/>
        <v>132.22119333128131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 ht="15" thickBot="1">
      <c r="A27" s="11">
        <v>1100</v>
      </c>
      <c r="B27" s="11"/>
      <c r="C27" s="644" t="s">
        <v>385</v>
      </c>
      <c r="D27" s="691">
        <v>48000</v>
      </c>
      <c r="E27" s="692">
        <v>63000</v>
      </c>
      <c r="F27" s="685">
        <v>78000</v>
      </c>
      <c r="G27" s="681">
        <v>294.78280000000001</v>
      </c>
      <c r="H27" s="682">
        <v>-1.7477700000000001E-3</v>
      </c>
      <c r="I27" s="682">
        <v>6.8517200000000002E-8</v>
      </c>
      <c r="J27" s="682">
        <v>-1.2757339999999999E-12</v>
      </c>
      <c r="K27" s="682">
        <v>5.7041469999999997E-18</v>
      </c>
      <c r="L27" s="683">
        <v>0</v>
      </c>
      <c r="M27" s="681">
        <v>65.775300000000001</v>
      </c>
      <c r="N27" s="682">
        <v>-2.6925650000000001E-4</v>
      </c>
      <c r="O27" s="682">
        <v>6.9794029999999999E-8</v>
      </c>
      <c r="P27" s="682">
        <v>-1.29089E-12</v>
      </c>
      <c r="Q27" s="682">
        <v>9.5683549999999995E-18</v>
      </c>
      <c r="R27" s="683">
        <v>-2.7196010000000001E-23</v>
      </c>
    </row>
    <row r="31" spans="1:20">
      <c r="F31">
        <f>A12</f>
        <v>48000</v>
      </c>
      <c r="G31">
        <v>0</v>
      </c>
      <c r="H31">
        <f t="shared" ref="H31:H36" si="3">F31</f>
        <v>48000</v>
      </c>
      <c r="I31">
        <v>0</v>
      </c>
    </row>
    <row r="32" spans="1:20">
      <c r="F32">
        <f>F31</f>
        <v>48000</v>
      </c>
      <c r="G32">
        <f>ROUND(B8,0)</f>
        <v>295</v>
      </c>
      <c r="H32">
        <f t="shared" si="3"/>
        <v>48000</v>
      </c>
      <c r="I32">
        <f>ROUND(MAX(E8:E24),2)</f>
        <v>133.19</v>
      </c>
    </row>
    <row r="33" spans="6:9">
      <c r="F33">
        <f>A16</f>
        <v>63000</v>
      </c>
      <c r="G33">
        <v>0</v>
      </c>
      <c r="H33">
        <f t="shared" si="3"/>
        <v>63000</v>
      </c>
      <c r="I33">
        <v>0</v>
      </c>
    </row>
    <row r="34" spans="6:9">
      <c r="F34">
        <f>F33</f>
        <v>63000</v>
      </c>
      <c r="G34">
        <f>G32</f>
        <v>295</v>
      </c>
      <c r="H34">
        <f t="shared" si="3"/>
        <v>63000</v>
      </c>
      <c r="I34">
        <f>I32</f>
        <v>133.19</v>
      </c>
    </row>
    <row r="35" spans="6:9">
      <c r="F35">
        <f>A20</f>
        <v>78000</v>
      </c>
      <c r="G35">
        <v>0</v>
      </c>
      <c r="H35">
        <f t="shared" si="3"/>
        <v>78000</v>
      </c>
      <c r="I35">
        <v>0</v>
      </c>
    </row>
    <row r="36" spans="6:9">
      <c r="F36">
        <f>F35</f>
        <v>78000</v>
      </c>
      <c r="G36">
        <f>G34</f>
        <v>295</v>
      </c>
      <c r="H36">
        <f t="shared" si="3"/>
        <v>78000</v>
      </c>
      <c r="I36">
        <f>I34</f>
        <v>133.19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" sqref="G1"/>
    </sheetView>
  </sheetViews>
  <sheetFormatPr defaultRowHeight="14.4"/>
  <sheetData>
    <row r="1" spans="1:9">
      <c r="A1">
        <v>4320</v>
      </c>
      <c r="D1">
        <v>3600</v>
      </c>
      <c r="G1">
        <v>2880</v>
      </c>
    </row>
    <row r="2" spans="1:9">
      <c r="B2">
        <f>A1-(A1-D1)/3</f>
        <v>4080</v>
      </c>
      <c r="C2">
        <f>D1+(A1-D1)/3</f>
        <v>3840</v>
      </c>
      <c r="E2">
        <f>D1-(D1-G1)/3</f>
        <v>3360</v>
      </c>
      <c r="F2">
        <f>G1+(D1-G1)/3</f>
        <v>3120</v>
      </c>
    </row>
    <row r="3" spans="1:9">
      <c r="A3">
        <v>1464</v>
      </c>
      <c r="E3">
        <v>1220</v>
      </c>
      <c r="I3">
        <v>976</v>
      </c>
    </row>
    <row r="4" spans="1:9">
      <c r="B4">
        <f>A3-(A3-C4)/2</f>
        <v>1403</v>
      </c>
      <c r="C4">
        <f>A3-(A3-E3)/2</f>
        <v>1342</v>
      </c>
      <c r="D4">
        <f>C4-(C4-E3)/2</f>
        <v>1281</v>
      </c>
      <c r="F4">
        <f>E3-(E3-G4)/2</f>
        <v>1159</v>
      </c>
      <c r="G4">
        <f>E3-(E3-I3)/2</f>
        <v>1098</v>
      </c>
      <c r="H4">
        <f>G4-(G4-I3)/2</f>
        <v>1037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0" zoomScaleNormal="90" workbookViewId="0">
      <selection activeCell="Y7" sqref="Y7"/>
    </sheetView>
  </sheetViews>
  <sheetFormatPr defaultRowHeight="14.4"/>
  <cols>
    <col min="1" max="16384" width="8.88671875" style="738"/>
  </cols>
  <sheetData/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6640625" bestFit="1" customWidth="1"/>
    <col min="8" max="8" width="13" bestFit="1" customWidth="1"/>
    <col min="9" max="9" width="12.88671875" bestFit="1" customWidth="1"/>
    <col min="10" max="10" width="13" bestFit="1" customWidth="1"/>
    <col min="11" max="11" width="12.88671875" bestFit="1" customWidth="1"/>
    <col min="12" max="12" width="13" bestFit="1" customWidth="1"/>
    <col min="13" max="13" width="12.88671875" bestFit="1" customWidth="1"/>
    <col min="14" max="14" width="12.44140625" bestFit="1" customWidth="1"/>
    <col min="15" max="15" width="12.88671875" bestFit="1" customWidth="1"/>
    <col min="16" max="16" width="13.109375" bestFit="1" customWidth="1"/>
    <col min="17" max="17" width="13" bestFit="1" customWidth="1"/>
    <col min="18" max="18" width="13.109375" bestFit="1" customWidth="1"/>
    <col min="19" max="19" width="13" bestFit="1" customWidth="1"/>
    <col min="20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115</v>
      </c>
      <c r="C2" s="12" t="s">
        <v>139</v>
      </c>
      <c r="D2" s="2">
        <v>829</v>
      </c>
      <c r="E2" s="2">
        <v>1432</v>
      </c>
      <c r="F2" s="2">
        <v>2040</v>
      </c>
      <c r="G2" s="8">
        <v>20.786300000000001</v>
      </c>
      <c r="H2" s="8">
        <v>-4.9246799999999999E-3</v>
      </c>
      <c r="I2" s="8">
        <v>9.4550500000000002E-7</v>
      </c>
      <c r="J2" s="8">
        <v>-1.3020700000000001E-10</v>
      </c>
      <c r="K2" s="8">
        <v>-3.2178499999999998E-13</v>
      </c>
      <c r="L2" s="8">
        <v>5.3532100000000002E-17</v>
      </c>
      <c r="M2" s="8"/>
      <c r="N2" s="8">
        <v>0.14604400000000001</v>
      </c>
      <c r="O2" s="8">
        <v>2.20628E-4</v>
      </c>
      <c r="P2" s="8">
        <v>-2.2443500000000001E-7</v>
      </c>
      <c r="Q2" s="8">
        <v>2.1105000000000001E-10</v>
      </c>
      <c r="R2" s="8">
        <v>-8.9742100000000005E-14</v>
      </c>
      <c r="S2" s="8">
        <v>1.31194E-17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5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" thickBot="1">
      <c r="A7" s="39"/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20.786300000000001</v>
      </c>
      <c r="C8" s="36"/>
      <c r="D8" s="65"/>
      <c r="E8" s="63">
        <f>N2</f>
        <v>0.14604400000000001</v>
      </c>
      <c r="F8" s="36"/>
      <c r="G8" s="38"/>
      <c r="H8" s="53"/>
    </row>
    <row r="9" spans="1:20">
      <c r="A9" s="22">
        <f>A10/2</f>
        <v>200</v>
      </c>
      <c r="B9" s="64">
        <f>$G$2+$H$2*A9+$I$2*A9^2+$J$2*A9^3+$K$2*A9^4+$L$2*A9^5+$M$2*A9^6</f>
        <v>19.837644818271997</v>
      </c>
      <c r="C9" s="19"/>
      <c r="D9" s="66"/>
      <c r="E9" s="64">
        <f t="shared" ref="E9:E24" si="0">$N$2+$O$2*A9+$P$2*A9^2+$Q$2*A9^3+$R$2*A9^4+$S$2*A9^5+$T$2*A9^6</f>
        <v>0.18274121084799999</v>
      </c>
      <c r="F9" s="19"/>
      <c r="G9" s="33"/>
      <c r="H9" s="54"/>
    </row>
    <row r="10" spans="1:20">
      <c r="A10" s="22">
        <f>A12/2</f>
        <v>400</v>
      </c>
      <c r="B10" s="28">
        <f t="shared" ref="B10:B24" si="1">$G$2+$H$2*A10+$I$2*A10^2+$J$2*A10^3+$K$2*A10^4+$L$2*A10^5+$M$2*A10^6</f>
        <v>18.951686024704003</v>
      </c>
      <c r="C10" s="19"/>
      <c r="D10" s="27"/>
      <c r="E10" s="28">
        <f t="shared" si="0"/>
        <v>0.20972974489600002</v>
      </c>
      <c r="F10" s="19"/>
      <c r="G10" s="33"/>
      <c r="H10" s="54"/>
    </row>
    <row r="11" spans="1:20" ht="15" thickBot="1">
      <c r="A11" s="22">
        <f>A10+(A12-A10)/2</f>
        <v>600</v>
      </c>
      <c r="B11" s="28">
        <f t="shared" si="1"/>
        <v>18.106208408095998</v>
      </c>
      <c r="C11" s="19"/>
      <c r="D11" s="27"/>
      <c r="E11" s="28">
        <f t="shared" si="0"/>
        <v>0.23260058838400005</v>
      </c>
      <c r="F11" s="19"/>
      <c r="G11" s="33"/>
      <c r="H11" s="54"/>
    </row>
    <row r="12" spans="1:20" s="16" customFormat="1">
      <c r="A12" s="23">
        <v>800</v>
      </c>
      <c r="B12" s="29">
        <f t="shared" si="1"/>
        <v>17.270751478528002</v>
      </c>
      <c r="C12" s="43"/>
      <c r="D12" s="44"/>
      <c r="E12" s="29">
        <f t="shared" si="0"/>
        <v>0.25450620083200004</v>
      </c>
      <c r="F12" s="43"/>
      <c r="G12" s="45"/>
      <c r="H12" s="50">
        <f>ROUND(A12*B12*100/(E12*136000),1)</f>
        <v>39.9</v>
      </c>
    </row>
    <row r="13" spans="1:20">
      <c r="A13" s="22">
        <f>A12+(A14-A12)/2</f>
        <v>962.5</v>
      </c>
      <c r="B13" s="28">
        <f t="shared" si="1"/>
        <v>16.57417093568046</v>
      </c>
      <c r="C13" s="19"/>
      <c r="D13" s="27"/>
      <c r="E13" s="28">
        <f t="shared" si="0"/>
        <v>0.27248455879249811</v>
      </c>
      <c r="F13" s="19"/>
      <c r="G13" s="33"/>
      <c r="H13" s="22">
        <f t="shared" ref="H13:H20" si="2">ROUND(A13*B13*100/(E13*136000),1)</f>
        <v>43</v>
      </c>
    </row>
    <row r="14" spans="1:20">
      <c r="A14" s="22">
        <f>A12+(A16-A12)/2</f>
        <v>1125</v>
      </c>
      <c r="B14" s="28">
        <f t="shared" si="1"/>
        <v>15.838326609524538</v>
      </c>
      <c r="C14" s="19"/>
      <c r="D14" s="27"/>
      <c r="E14" s="28">
        <f t="shared" si="0"/>
        <v>0.29059097197875977</v>
      </c>
      <c r="F14" s="19"/>
      <c r="G14" s="33"/>
      <c r="H14" s="22">
        <f t="shared" si="2"/>
        <v>45.1</v>
      </c>
    </row>
    <row r="15" spans="1:20">
      <c r="A15" s="22">
        <f>A14+(A16-A14)/2</f>
        <v>1287.5</v>
      </c>
      <c r="B15" s="28">
        <f t="shared" si="1"/>
        <v>15.04038328040526</v>
      </c>
      <c r="C15" s="19"/>
      <c r="D15" s="27"/>
      <c r="E15" s="28">
        <f t="shared" si="0"/>
        <v>0.30831482857681464</v>
      </c>
      <c r="F15" s="19"/>
      <c r="G15" s="33"/>
      <c r="H15" s="22">
        <f t="shared" si="2"/>
        <v>46.2</v>
      </c>
    </row>
    <row r="16" spans="1:20" s="16" customFormat="1">
      <c r="A16" s="23">
        <v>1450</v>
      </c>
      <c r="B16" s="29">
        <f t="shared" si="1"/>
        <v>14.157159868275908</v>
      </c>
      <c r="C16" s="43"/>
      <c r="D16" s="44"/>
      <c r="E16" s="29">
        <f t="shared" si="0"/>
        <v>0.32487866987143749</v>
      </c>
      <c r="F16" s="43"/>
      <c r="G16" s="45"/>
      <c r="H16" s="51">
        <f t="shared" si="2"/>
        <v>46.5</v>
      </c>
    </row>
    <row r="17" spans="1:20">
      <c r="A17" s="22">
        <f>A16+(A18-A16)/2</f>
        <v>1600</v>
      </c>
      <c r="B17" s="28">
        <f t="shared" si="1"/>
        <v>13.246451504896003</v>
      </c>
      <c r="C17" s="19"/>
      <c r="D17" s="27"/>
      <c r="E17" s="28">
        <f t="shared" si="0"/>
        <v>0.33838905318399998</v>
      </c>
      <c r="F17" s="19"/>
      <c r="G17" s="33"/>
      <c r="H17" s="22">
        <f t="shared" si="2"/>
        <v>46.1</v>
      </c>
    </row>
    <row r="18" spans="1:20">
      <c r="A18" s="22">
        <f>A16+(A20-A16)/2</f>
        <v>1750</v>
      </c>
      <c r="B18" s="28">
        <f t="shared" si="1"/>
        <v>12.226526531933594</v>
      </c>
      <c r="C18" s="19"/>
      <c r="D18" s="27"/>
      <c r="E18" s="28">
        <f t="shared" si="0"/>
        <v>0.34955400332031256</v>
      </c>
      <c r="F18" s="19"/>
      <c r="G18" s="33"/>
      <c r="H18" s="22">
        <f t="shared" si="2"/>
        <v>45</v>
      </c>
    </row>
    <row r="19" spans="1:20">
      <c r="A19" s="22">
        <f>A18+(A20-A18)/2</f>
        <v>1900</v>
      </c>
      <c r="B19" s="28">
        <f t="shared" si="1"/>
        <v>11.081564731279</v>
      </c>
      <c r="C19" s="19"/>
      <c r="D19" s="27"/>
      <c r="E19" s="28">
        <f t="shared" si="0"/>
        <v>0.35794011079599986</v>
      </c>
      <c r="F19" s="19"/>
      <c r="G19" s="33"/>
      <c r="H19" s="22">
        <f t="shared" si="2"/>
        <v>43.3</v>
      </c>
    </row>
    <row r="20" spans="1:20" s="16" customFormat="1" ht="15" thickBot="1">
      <c r="A20" s="23">
        <v>2050</v>
      </c>
      <c r="B20" s="29">
        <f t="shared" si="1"/>
        <v>9.7975273284537838</v>
      </c>
      <c r="C20" s="43"/>
      <c r="D20" s="44"/>
      <c r="E20" s="29">
        <f t="shared" si="0"/>
        <v>0.36341835582418736</v>
      </c>
      <c r="F20" s="43"/>
      <c r="G20" s="45"/>
      <c r="H20" s="52">
        <f t="shared" si="2"/>
        <v>40.6</v>
      </c>
    </row>
    <row r="21" spans="1:20">
      <c r="A21" s="22">
        <f>A20+(A22-A20)/2</f>
        <v>2237.5</v>
      </c>
      <c r="B21" s="28">
        <f t="shared" si="1"/>
        <v>7.9792309284677012</v>
      </c>
      <c r="C21" s="19"/>
      <c r="D21" s="27"/>
      <c r="E21" s="28">
        <f t="shared" si="0"/>
        <v>0.36667631434543813</v>
      </c>
      <c r="F21" s="19"/>
      <c r="G21" s="33"/>
      <c r="H21" s="54"/>
    </row>
    <row r="22" spans="1:20">
      <c r="A22" s="22">
        <f>A20+(A24-A20)/2</f>
        <v>2425</v>
      </c>
      <c r="B22" s="28">
        <f t="shared" si="1"/>
        <v>5.9086456044018538</v>
      </c>
      <c r="C22" s="19"/>
      <c r="D22" s="27"/>
      <c r="E22" s="28">
        <f t="shared" si="0"/>
        <v>0.36769440303204881</v>
      </c>
      <c r="F22" s="19"/>
      <c r="G22" s="33"/>
      <c r="H22" s="54"/>
    </row>
    <row r="23" spans="1:20">
      <c r="A23" s="22">
        <f>A22+(A24-A22)/2</f>
        <v>2612.5</v>
      </c>
      <c r="B23" s="28">
        <f t="shared" si="1"/>
        <v>3.5771958017318983</v>
      </c>
      <c r="C23" s="19"/>
      <c r="D23" s="27"/>
      <c r="E23" s="28">
        <f t="shared" si="0"/>
        <v>0.36996738849481292</v>
      </c>
      <c r="F23" s="19"/>
      <c r="G23" s="33"/>
      <c r="H23" s="54"/>
    </row>
    <row r="24" spans="1:20" ht="15" thickBot="1">
      <c r="A24" s="24">
        <v>2800</v>
      </c>
      <c r="B24" s="30">
        <f t="shared" si="1"/>
        <v>0.98601444812800132</v>
      </c>
      <c r="C24" s="31"/>
      <c r="D24" s="32"/>
      <c r="E24" s="30">
        <f t="shared" si="0"/>
        <v>0.37904659763199966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SD1500</v>
      </c>
      <c r="C27" s="11" t="str">
        <f>C2</f>
        <v>338-1450</v>
      </c>
      <c r="D27" s="11">
        <f>A12</f>
        <v>800</v>
      </c>
      <c r="E27" s="11">
        <f>A16</f>
        <v>1450</v>
      </c>
      <c r="F27" s="11">
        <f>A20</f>
        <v>2050</v>
      </c>
      <c r="G27" s="69">
        <f t="shared" ref="G27:L27" si="3">G2</f>
        <v>20.786300000000001</v>
      </c>
      <c r="H27" s="69">
        <f t="shared" si="3"/>
        <v>-4.9246799999999999E-3</v>
      </c>
      <c r="I27" s="69">
        <f t="shared" si="3"/>
        <v>9.4550500000000002E-7</v>
      </c>
      <c r="J27" s="69">
        <f t="shared" si="3"/>
        <v>-1.3020700000000001E-10</v>
      </c>
      <c r="K27" s="69">
        <f t="shared" si="3"/>
        <v>-3.2178499999999998E-13</v>
      </c>
      <c r="L27" s="69">
        <f t="shared" si="3"/>
        <v>5.3532100000000002E-17</v>
      </c>
      <c r="M27" s="69">
        <f t="shared" ref="M27:R27" si="4">N2</f>
        <v>0.14604400000000001</v>
      </c>
      <c r="N27" s="69">
        <f t="shared" si="4"/>
        <v>2.20628E-4</v>
      </c>
      <c r="O27" s="69">
        <f t="shared" si="4"/>
        <v>-2.2443500000000001E-7</v>
      </c>
      <c r="P27" s="69">
        <f t="shared" si="4"/>
        <v>2.1105000000000001E-10</v>
      </c>
      <c r="Q27" s="69">
        <f t="shared" si="4"/>
        <v>-8.9742100000000005E-14</v>
      </c>
      <c r="R27" s="69">
        <f t="shared" si="4"/>
        <v>1.31194E-17</v>
      </c>
    </row>
    <row r="31" spans="1:20">
      <c r="F31">
        <f>A12</f>
        <v>800</v>
      </c>
      <c r="G31">
        <v>0</v>
      </c>
      <c r="H31">
        <f t="shared" ref="H31:H36" si="5">F31</f>
        <v>800</v>
      </c>
      <c r="I31">
        <v>0</v>
      </c>
    </row>
    <row r="32" spans="1:20">
      <c r="F32">
        <f>F31</f>
        <v>800</v>
      </c>
      <c r="G32">
        <f>ROUND(B8,0)</f>
        <v>21</v>
      </c>
      <c r="H32">
        <f t="shared" si="5"/>
        <v>800</v>
      </c>
      <c r="I32">
        <f>ROUND(MAX(E8:E24),2)</f>
        <v>0.38</v>
      </c>
    </row>
    <row r="33" spans="6:9">
      <c r="F33">
        <f>A16</f>
        <v>1450</v>
      </c>
      <c r="G33">
        <v>0</v>
      </c>
      <c r="H33">
        <f t="shared" si="5"/>
        <v>1450</v>
      </c>
      <c r="I33">
        <v>0</v>
      </c>
    </row>
    <row r="34" spans="6:9">
      <c r="F34">
        <f>F33</f>
        <v>1450</v>
      </c>
      <c r="G34">
        <f>G32</f>
        <v>21</v>
      </c>
      <c r="H34">
        <f t="shared" si="5"/>
        <v>1450</v>
      </c>
      <c r="I34">
        <f>I32</f>
        <v>0.38</v>
      </c>
    </row>
    <row r="35" spans="6:9">
      <c r="F35">
        <f>A20</f>
        <v>2050</v>
      </c>
      <c r="G35">
        <v>0</v>
      </c>
      <c r="H35">
        <f t="shared" si="5"/>
        <v>2050</v>
      </c>
      <c r="I35">
        <v>0</v>
      </c>
    </row>
    <row r="36" spans="6:9">
      <c r="F36">
        <f>F35</f>
        <v>2050</v>
      </c>
      <c r="G36">
        <f>G34</f>
        <v>21</v>
      </c>
      <c r="H36">
        <f t="shared" si="5"/>
        <v>2050</v>
      </c>
      <c r="I36">
        <f>I34</f>
        <v>0.38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36"/>
  <sheetViews>
    <sheetView workbookViewId="0">
      <selection activeCell="C27" sqref="C27:R27"/>
    </sheetView>
  </sheetViews>
  <sheetFormatPr defaultRowHeight="14.4"/>
  <cols>
    <col min="2" max="2" width="12.5546875" bestFit="1" customWidth="1"/>
    <col min="3" max="3" width="12.21875" bestFit="1" customWidth="1"/>
    <col min="4" max="4" width="7" bestFit="1" customWidth="1"/>
    <col min="5" max="6" width="12.21875" bestFit="1" customWidth="1"/>
    <col min="7" max="7" width="12.5546875" bestFit="1" customWidth="1"/>
    <col min="8" max="15" width="12.88671875" bestFit="1" customWidth="1"/>
    <col min="16" max="16" width="13" bestFit="1" customWidth="1"/>
    <col min="17" max="17" width="12.88671875" bestFit="1" customWidth="1"/>
    <col min="18" max="18" width="13" bestFit="1" customWidth="1"/>
    <col min="19" max="20" width="12.88671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116</v>
      </c>
      <c r="C2" s="12" t="s">
        <v>140</v>
      </c>
      <c r="D2" s="2">
        <v>1229</v>
      </c>
      <c r="E2" s="2">
        <v>1830</v>
      </c>
      <c r="F2" s="2">
        <v>2240</v>
      </c>
      <c r="G2" s="8">
        <v>20.2881</v>
      </c>
      <c r="H2" s="8">
        <v>-2.54871E-3</v>
      </c>
      <c r="I2" s="8">
        <v>6.9554600000000003E-6</v>
      </c>
      <c r="J2" s="8">
        <v>-2.00635E-8</v>
      </c>
      <c r="K2" s="8">
        <v>1.67069E-11</v>
      </c>
      <c r="L2" s="8">
        <v>-5.7744099999999999E-15</v>
      </c>
      <c r="M2" s="8">
        <v>7.0619100000000001E-19</v>
      </c>
      <c r="N2" s="8">
        <v>0.25458199999999997</v>
      </c>
      <c r="O2" s="8">
        <v>-2.1539400000000001E-6</v>
      </c>
      <c r="P2" s="8">
        <v>-1.1302799999999999E-9</v>
      </c>
      <c r="Q2" s="8">
        <v>5.2989499999999998E-11</v>
      </c>
      <c r="R2" s="8">
        <v>-6.5468300000000001E-14</v>
      </c>
      <c r="S2" s="8">
        <v>2.9330300000000002E-17</v>
      </c>
      <c r="T2" s="8">
        <v>-4.5731100000000003E-21</v>
      </c>
    </row>
    <row r="3" spans="1:20">
      <c r="G3" s="18">
        <v>20.22138</v>
      </c>
      <c r="H3" s="18">
        <v>2.2391020000000002E-3</v>
      </c>
      <c r="I3" s="18">
        <v>-1.3020849999999999E-5</v>
      </c>
      <c r="J3" s="18">
        <v>9.2991299999999995E-9</v>
      </c>
      <c r="K3" s="18">
        <v>-2.8595210000000001E-12</v>
      </c>
      <c r="L3" s="18">
        <v>2.7740459999999999E-16</v>
      </c>
      <c r="M3" s="17"/>
      <c r="N3" s="18">
        <v>0.25501400000000002</v>
      </c>
      <c r="O3" s="18">
        <v>-3.3158570000000003E-5</v>
      </c>
      <c r="P3" s="18">
        <v>1.282311E-7</v>
      </c>
      <c r="Q3" s="18">
        <v>-1.371553E-10</v>
      </c>
      <c r="R3" s="18">
        <v>6.1238769999999994E-14</v>
      </c>
      <c r="S3" s="18">
        <v>-9.8596840000000001E-18</v>
      </c>
    </row>
    <row r="4" spans="1:20" ht="1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813" t="s">
        <v>65</v>
      </c>
      <c r="C5" s="814"/>
      <c r="D5" s="815"/>
      <c r="E5" s="813" t="s">
        <v>67</v>
      </c>
      <c r="F5" s="814"/>
      <c r="G5" s="816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" thickBot="1">
      <c r="A7" s="39" t="s">
        <v>64</v>
      </c>
      <c r="B7" s="40" t="s">
        <v>66</v>
      </c>
      <c r="C7" s="84" t="s">
        <v>66</v>
      </c>
      <c r="D7" s="42" t="s">
        <v>66</v>
      </c>
      <c r="E7" s="40" t="s">
        <v>68</v>
      </c>
      <c r="F7" s="84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20.2881</v>
      </c>
      <c r="C8" s="36">
        <f>G3</f>
        <v>20.22138</v>
      </c>
      <c r="D8" s="37">
        <f>C8-B8</f>
        <v>-6.6720000000000113E-2</v>
      </c>
      <c r="E8" s="63">
        <f>N2</f>
        <v>0.25458199999999997</v>
      </c>
      <c r="F8" s="36">
        <f>N3</f>
        <v>0.25501400000000002</v>
      </c>
      <c r="G8" s="38">
        <f>F8-E8</f>
        <v>4.3200000000004346E-4</v>
      </c>
      <c r="H8" s="53"/>
    </row>
    <row r="9" spans="1:20">
      <c r="A9" s="22">
        <f>A10/2</f>
        <v>300</v>
      </c>
      <c r="B9" s="64">
        <f t="shared" ref="B9:B24" si="0">$G$2+$H$2*A9+$I$2*A9^2+$J$2*A9^3+$K$2*A9^4+$L$2*A9^5+$M$2*A9^6</f>
        <v>19.729572786938999</v>
      </c>
      <c r="C9" s="19">
        <f t="shared" ref="C9:C24" si="1">$G$3+$H$3*A9+$I$3*A9^2+$J$3*A9^3+$K$3*A9^4+$L$3*A9^5</f>
        <v>19.949822583077999</v>
      </c>
      <c r="D9" s="27">
        <f t="shared" ref="D9:D24" si="2">C9-B9</f>
        <v>0.22024979613900086</v>
      </c>
      <c r="E9" s="64">
        <f t="shared" ref="E9:E24" si="3">$N$2+$O$2*A9+$P$2*A9^2+$Q$2*A9^3+$R$2*A9^4+$S$2*A9^5+$T$2*A9^6</f>
        <v>0.25480245490180997</v>
      </c>
      <c r="F9" s="19">
        <f t="shared" ref="F9:F24" si="4">$N$3+$O$3*A9+$P$3*A9^2+$Q$3*A9^3+$R$3*A9^4+$S$3*A9^5+$T$3*A9^6</f>
        <v>0.25337610990488002</v>
      </c>
      <c r="G9" s="33">
        <f t="shared" ref="G9:G24" si="5">F9-E9</f>
        <v>-1.4263449969299513E-3</v>
      </c>
      <c r="H9" s="54"/>
    </row>
    <row r="10" spans="1:20">
      <c r="A10" s="22">
        <f>A12/2</f>
        <v>600</v>
      </c>
      <c r="B10" s="28">
        <f t="shared" si="0"/>
        <v>18.678267765696003</v>
      </c>
      <c r="C10" s="19">
        <f t="shared" si="1"/>
        <v>18.536924340096</v>
      </c>
      <c r="D10" s="27">
        <f t="shared" si="2"/>
        <v>-0.14134342560000235</v>
      </c>
      <c r="E10" s="28">
        <f t="shared" si="3"/>
        <v>0.25791113662783999</v>
      </c>
      <c r="F10" s="19">
        <f t="shared" si="4"/>
        <v>0.25882636476415999</v>
      </c>
      <c r="G10" s="33">
        <f t="shared" si="5"/>
        <v>9.15228136320001E-4</v>
      </c>
      <c r="H10" s="54"/>
    </row>
    <row r="11" spans="1:20" ht="15" thickBot="1">
      <c r="A11" s="22">
        <f>A10+(A12-A10)/2</f>
        <v>900</v>
      </c>
      <c r="B11" s="28">
        <f t="shared" si="0"/>
        <v>16.928856680331002</v>
      </c>
      <c r="C11" s="19">
        <f t="shared" si="1"/>
        <v>16.756421984154002</v>
      </c>
      <c r="D11" s="27">
        <f t="shared" si="2"/>
        <v>-0.17243469617699958</v>
      </c>
      <c r="E11" s="28">
        <f t="shared" si="3"/>
        <v>0.26229243176549</v>
      </c>
      <c r="F11" s="19">
        <f t="shared" si="4"/>
        <v>0.26340897649184003</v>
      </c>
      <c r="G11" s="33">
        <f t="shared" si="5"/>
        <v>1.1165447263500328E-3</v>
      </c>
      <c r="H11" s="54"/>
    </row>
    <row r="12" spans="1:20" s="16" customFormat="1">
      <c r="A12" s="23">
        <v>1200</v>
      </c>
      <c r="B12" s="29">
        <f t="shared" si="0"/>
        <v>14.959305375744004</v>
      </c>
      <c r="C12" s="43">
        <f t="shared" si="1"/>
        <v>14.987943708671999</v>
      </c>
      <c r="D12" s="44">
        <f t="shared" si="2"/>
        <v>2.8638332927995336E-2</v>
      </c>
      <c r="E12" s="29">
        <f t="shared" si="3"/>
        <v>0.26550839672575999</v>
      </c>
      <c r="F12" s="43">
        <f t="shared" si="4"/>
        <v>0.26532280618111997</v>
      </c>
      <c r="G12" s="48">
        <f t="shared" si="5"/>
        <v>-1.8559054464001301E-4</v>
      </c>
      <c r="H12" s="50">
        <f>ROUND(A12*C12*100/(F12*136000),1)</f>
        <v>49.8</v>
      </c>
    </row>
    <row r="13" spans="1:20">
      <c r="A13" s="22">
        <f>A12+(A14-A12)/2</f>
        <v>1350</v>
      </c>
      <c r="B13" s="28">
        <f t="shared" si="0"/>
        <v>14.03424726109373</v>
      </c>
      <c r="C13" s="19">
        <f t="shared" si="1"/>
        <v>14.138990177360062</v>
      </c>
      <c r="D13" s="27">
        <f t="shared" si="2"/>
        <v>0.10474291626633203</v>
      </c>
      <c r="E13" s="28">
        <f t="shared" si="3"/>
        <v>0.2663698945604876</v>
      </c>
      <c r="F13" s="19">
        <f t="shared" si="4"/>
        <v>0.26569144357062879</v>
      </c>
      <c r="G13" s="49">
        <f t="shared" si="5"/>
        <v>-6.7845098985880314E-4</v>
      </c>
      <c r="H13" s="22">
        <f t="shared" ref="H13:H20" si="6">ROUND(A13*C13*100/(F13*136000),1)</f>
        <v>52.8</v>
      </c>
    </row>
    <row r="14" spans="1:20">
      <c r="A14" s="22">
        <f>A12+(A16-A12)/2</f>
        <v>1500</v>
      </c>
      <c r="B14" s="28">
        <f t="shared" si="0"/>
        <v>13.173719671874997</v>
      </c>
      <c r="C14" s="19">
        <f t="shared" si="1"/>
        <v>13.29790036875</v>
      </c>
      <c r="D14" s="27">
        <f t="shared" si="2"/>
        <v>0.12418069687500299</v>
      </c>
      <c r="E14" s="28">
        <f t="shared" si="3"/>
        <v>0.26685063828125</v>
      </c>
      <c r="F14" s="19">
        <f t="shared" si="4"/>
        <v>0.26604628024999999</v>
      </c>
      <c r="G14" s="49">
        <f t="shared" si="5"/>
        <v>-8.043580312500076E-4</v>
      </c>
      <c r="H14" s="22">
        <f t="shared" si="6"/>
        <v>55.1</v>
      </c>
    </row>
    <row r="15" spans="1:20">
      <c r="A15" s="22">
        <f>A14+(A16-A14)/2</f>
        <v>1650</v>
      </c>
      <c r="B15" s="28">
        <f t="shared" si="0"/>
        <v>12.353286921773099</v>
      </c>
      <c r="C15" s="19">
        <f t="shared" si="1"/>
        <v>12.437306640058686</v>
      </c>
      <c r="D15" s="27">
        <f t="shared" si="2"/>
        <v>8.4019718285587075E-2</v>
      </c>
      <c r="E15" s="28">
        <f t="shared" si="3"/>
        <v>0.26715718408631894</v>
      </c>
      <c r="F15" s="19">
        <f t="shared" si="4"/>
        <v>0.26661285815862124</v>
      </c>
      <c r="G15" s="49">
        <f t="shared" si="5"/>
        <v>-5.443259276977086E-4</v>
      </c>
      <c r="H15" s="22">
        <f t="shared" si="6"/>
        <v>56.6</v>
      </c>
    </row>
    <row r="16" spans="1:20" s="16" customFormat="1">
      <c r="A16" s="23">
        <v>1800</v>
      </c>
      <c r="B16" s="29">
        <f t="shared" si="0"/>
        <v>11.515856769984008</v>
      </c>
      <c r="C16" s="43">
        <f t="shared" si="1"/>
        <v>11.520376662528003</v>
      </c>
      <c r="D16" s="44">
        <f t="shared" si="2"/>
        <v>4.5198925439944304E-3</v>
      </c>
      <c r="E16" s="29">
        <f t="shared" si="3"/>
        <v>0.26749186012736004</v>
      </c>
      <c r="F16" s="43">
        <f t="shared" si="4"/>
        <v>0.26746230658687997</v>
      </c>
      <c r="G16" s="48">
        <f t="shared" si="5"/>
        <v>-2.9553540480065088E-5</v>
      </c>
      <c r="H16" s="51">
        <f t="shared" si="6"/>
        <v>57</v>
      </c>
    </row>
    <row r="17" spans="1:20">
      <c r="A17" s="22">
        <f>A16+(A18-A16)/2</f>
        <v>1912.5</v>
      </c>
      <c r="B17" s="28">
        <f t="shared" si="0"/>
        <v>10.828128158253598</v>
      </c>
      <c r="C17" s="19">
        <f t="shared" si="1"/>
        <v>10.769568155455229</v>
      </c>
      <c r="D17" s="27">
        <f t="shared" si="2"/>
        <v>-5.8560002798369482E-2</v>
      </c>
      <c r="E17" s="28">
        <f t="shared" si="3"/>
        <v>0.26781370158407602</v>
      </c>
      <c r="F17" s="19">
        <f t="shared" si="4"/>
        <v>0.26819259541030982</v>
      </c>
      <c r="G17" s="49">
        <f t="shared" si="5"/>
        <v>3.7889382623379486E-4</v>
      </c>
      <c r="H17" s="22">
        <f t="shared" si="6"/>
        <v>56.5</v>
      </c>
    </row>
    <row r="18" spans="1:20">
      <c r="A18" s="22">
        <f>A16+(A20-A16)/2</f>
        <v>2025</v>
      </c>
      <c r="B18" s="28">
        <f t="shared" si="0"/>
        <v>10.046071626796262</v>
      </c>
      <c r="C18" s="19">
        <f t="shared" si="1"/>
        <v>9.942331477226606</v>
      </c>
      <c r="D18" s="27">
        <f t="shared" si="2"/>
        <v>-0.10374014956965638</v>
      </c>
      <c r="E18" s="28">
        <f t="shared" si="3"/>
        <v>0.26812781835100258</v>
      </c>
      <c r="F18" s="19">
        <f t="shared" si="4"/>
        <v>0.26879923996540539</v>
      </c>
      <c r="G18" s="49">
        <f t="shared" si="5"/>
        <v>6.7142161440281178E-4</v>
      </c>
      <c r="H18" s="22">
        <f t="shared" si="6"/>
        <v>55.1</v>
      </c>
    </row>
    <row r="19" spans="1:20">
      <c r="A19" s="22">
        <f>A18+(A20-A18)/2</f>
        <v>2137.5</v>
      </c>
      <c r="B19" s="28">
        <f t="shared" si="0"/>
        <v>9.1316389191736818</v>
      </c>
      <c r="C19" s="19">
        <f t="shared" si="1"/>
        <v>9.0176621728956992</v>
      </c>
      <c r="D19" s="27">
        <f t="shared" si="2"/>
        <v>-0.1139767462779826</v>
      </c>
      <c r="E19" s="28">
        <f t="shared" si="3"/>
        <v>0.26822532290698181</v>
      </c>
      <c r="F19" s="19">
        <f t="shared" si="4"/>
        <v>0.26896298102005706</v>
      </c>
      <c r="G19" s="49">
        <f t="shared" si="5"/>
        <v>7.3765811307524576E-4</v>
      </c>
      <c r="H19" s="22">
        <f t="shared" si="6"/>
        <v>52.7</v>
      </c>
    </row>
    <row r="20" spans="1:20" s="16" customFormat="1" ht="15" thickBot="1">
      <c r="A20" s="23">
        <v>2250</v>
      </c>
      <c r="B20" s="29">
        <f t="shared" si="0"/>
        <v>8.0534057790527669</v>
      </c>
      <c r="C20" s="43">
        <f t="shared" si="1"/>
        <v>7.9743604974609283</v>
      </c>
      <c r="D20" s="44">
        <f t="shared" si="2"/>
        <v>-7.9045281591838545E-2</v>
      </c>
      <c r="E20" s="29">
        <f t="shared" si="3"/>
        <v>0.26770481283447278</v>
      </c>
      <c r="F20" s="43">
        <f t="shared" si="4"/>
        <v>0.26821620437890614</v>
      </c>
      <c r="G20" s="48">
        <f t="shared" si="5"/>
        <v>5.1139154443335944E-4</v>
      </c>
      <c r="H20" s="52">
        <f t="shared" si="6"/>
        <v>49.2</v>
      </c>
    </row>
    <row r="21" spans="1:20">
      <c r="A21" s="22">
        <f>A20+(A22-A20)/2</f>
        <v>2387.5</v>
      </c>
      <c r="B21" s="28">
        <f t="shared" si="0"/>
        <v>6.4881299469912506</v>
      </c>
      <c r="C21" s="19">
        <f t="shared" si="1"/>
        <v>6.5078499251531632</v>
      </c>
      <c r="D21" s="27">
        <f t="shared" si="2"/>
        <v>1.9719978161912621E-2</v>
      </c>
      <c r="E21" s="28">
        <f t="shared" si="3"/>
        <v>0.2652504685501661</v>
      </c>
      <c r="F21" s="19">
        <f t="shared" si="4"/>
        <v>0.26512219974618967</v>
      </c>
      <c r="G21" s="33">
        <f t="shared" si="5"/>
        <v>-1.2826880397642793E-4</v>
      </c>
      <c r="H21" s="54"/>
    </row>
    <row r="22" spans="1:20">
      <c r="A22" s="22">
        <f>A20+(A24-A20)/2</f>
        <v>2525</v>
      </c>
      <c r="B22" s="28">
        <f t="shared" si="0"/>
        <v>4.6631285133141773</v>
      </c>
      <c r="C22" s="19">
        <f t="shared" si="1"/>
        <v>4.7973257817466965</v>
      </c>
      <c r="D22" s="27">
        <f t="shared" si="2"/>
        <v>0.13419726843251922</v>
      </c>
      <c r="E22" s="28">
        <f t="shared" si="3"/>
        <v>0.25901815419877749</v>
      </c>
      <c r="F22" s="19">
        <f t="shared" si="4"/>
        <v>0.25814846668446334</v>
      </c>
      <c r="G22" s="33">
        <f t="shared" si="5"/>
        <v>-8.696875143141547E-4</v>
      </c>
      <c r="H22" s="54"/>
    </row>
    <row r="23" spans="1:20">
      <c r="A23" s="22">
        <f>A22+(A24-A22)/2</f>
        <v>2662.5</v>
      </c>
      <c r="B23" s="28">
        <f t="shared" si="0"/>
        <v>2.6598440428163599</v>
      </c>
      <c r="C23" s="19">
        <f t="shared" si="1"/>
        <v>2.8108709343872746</v>
      </c>
      <c r="D23" s="27">
        <f t="shared" si="2"/>
        <v>0.15102689157091476</v>
      </c>
      <c r="E23" s="28">
        <f t="shared" si="3"/>
        <v>0.24623358874903412</v>
      </c>
      <c r="F23" s="19">
        <f t="shared" si="4"/>
        <v>0.2452548111573305</v>
      </c>
      <c r="G23" s="33">
        <f t="shared" si="5"/>
        <v>-9.7877759170361678E-4</v>
      </c>
      <c r="H23" s="54"/>
    </row>
    <row r="24" spans="1:20" ht="15" thickBot="1">
      <c r="A24" s="24">
        <v>2800</v>
      </c>
      <c r="B24" s="30">
        <f t="shared" si="0"/>
        <v>0.65758388326406703</v>
      </c>
      <c r="C24" s="31">
        <f t="shared" si="1"/>
        <v>0.52208189132797855</v>
      </c>
      <c r="D24" s="32">
        <f t="shared" si="2"/>
        <v>-0.13550199193608847</v>
      </c>
      <c r="E24" s="30">
        <f t="shared" si="3"/>
        <v>0.22298193369856012</v>
      </c>
      <c r="F24" s="31">
        <f t="shared" si="4"/>
        <v>0.22385852367487979</v>
      </c>
      <c r="G24" s="34">
        <f t="shared" si="5"/>
        <v>8.7658997631967495E-4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SD2000</v>
      </c>
      <c r="C27" s="11" t="str">
        <f>C2</f>
        <v>338-1800</v>
      </c>
      <c r="D27" s="11">
        <f>A12</f>
        <v>1200</v>
      </c>
      <c r="E27" s="11">
        <f>A16</f>
        <v>1800</v>
      </c>
      <c r="F27" s="11">
        <f>A20</f>
        <v>2250</v>
      </c>
      <c r="G27" s="69">
        <f t="shared" ref="G27:L27" si="7">G3</f>
        <v>20.22138</v>
      </c>
      <c r="H27" s="69">
        <f t="shared" si="7"/>
        <v>2.2391020000000002E-3</v>
      </c>
      <c r="I27" s="69">
        <f t="shared" si="7"/>
        <v>-1.3020849999999999E-5</v>
      </c>
      <c r="J27" s="69">
        <f t="shared" si="7"/>
        <v>9.2991299999999995E-9</v>
      </c>
      <c r="K27" s="69">
        <f t="shared" si="7"/>
        <v>-2.8595210000000001E-12</v>
      </c>
      <c r="L27" s="69">
        <f t="shared" si="7"/>
        <v>2.7740459999999999E-16</v>
      </c>
      <c r="M27" s="69">
        <f t="shared" ref="M27:R27" si="8">N3</f>
        <v>0.25501400000000002</v>
      </c>
      <c r="N27" s="69">
        <f t="shared" si="8"/>
        <v>-3.3158570000000003E-5</v>
      </c>
      <c r="O27" s="69">
        <f t="shared" si="8"/>
        <v>1.282311E-7</v>
      </c>
      <c r="P27" s="69">
        <f t="shared" si="8"/>
        <v>-1.371553E-10</v>
      </c>
      <c r="Q27" s="69">
        <f t="shared" si="8"/>
        <v>6.1238769999999994E-14</v>
      </c>
      <c r="R27" s="69">
        <f t="shared" si="8"/>
        <v>-9.8596840000000001E-18</v>
      </c>
    </row>
    <row r="31" spans="1:20">
      <c r="F31">
        <f>A12</f>
        <v>1200</v>
      </c>
      <c r="G31">
        <v>0</v>
      </c>
      <c r="H31">
        <f t="shared" ref="H31:H36" si="9">F31</f>
        <v>1200</v>
      </c>
      <c r="I31">
        <v>0</v>
      </c>
    </row>
    <row r="32" spans="1:20">
      <c r="F32">
        <f>F31</f>
        <v>1200</v>
      </c>
      <c r="G32">
        <f>ROUND(B8,0)</f>
        <v>20</v>
      </c>
      <c r="H32">
        <f t="shared" si="9"/>
        <v>1200</v>
      </c>
      <c r="I32">
        <f>ROUND(MAX(F8:F24),2)</f>
        <v>0.27</v>
      </c>
    </row>
    <row r="33" spans="6:9">
      <c r="F33">
        <f>A16</f>
        <v>1800</v>
      </c>
      <c r="G33">
        <v>0</v>
      </c>
      <c r="H33">
        <f t="shared" si="9"/>
        <v>1800</v>
      </c>
      <c r="I33">
        <v>0</v>
      </c>
    </row>
    <row r="34" spans="6:9">
      <c r="F34">
        <f>F33</f>
        <v>1800</v>
      </c>
      <c r="G34">
        <f>G32</f>
        <v>20</v>
      </c>
      <c r="H34">
        <f t="shared" si="9"/>
        <v>1800</v>
      </c>
      <c r="I34">
        <f>I32</f>
        <v>0.27</v>
      </c>
    </row>
    <row r="35" spans="6:9">
      <c r="F35">
        <f>A20</f>
        <v>2250</v>
      </c>
      <c r="G35">
        <v>0</v>
      </c>
      <c r="H35">
        <f t="shared" si="9"/>
        <v>2250</v>
      </c>
      <c r="I35">
        <v>0</v>
      </c>
    </row>
    <row r="36" spans="6:9">
      <c r="F36">
        <f>F35</f>
        <v>2250</v>
      </c>
      <c r="G36">
        <f>G34</f>
        <v>20</v>
      </c>
      <c r="H36">
        <f t="shared" si="9"/>
        <v>2250</v>
      </c>
      <c r="I36">
        <f>I34</f>
        <v>0.27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Premier</vt:lpstr>
      <vt:lpstr>SubPump</vt:lpstr>
      <vt:lpstr>OD GmbH</vt:lpstr>
      <vt:lpstr>SD550</vt:lpstr>
      <vt:lpstr>SD500</vt:lpstr>
      <vt:lpstr>SD900</vt:lpstr>
      <vt:lpstr>SD1200</vt:lpstr>
      <vt:lpstr>SD1500</vt:lpstr>
      <vt:lpstr>SD2000</vt:lpstr>
      <vt:lpstr>338 pumps</vt:lpstr>
      <vt:lpstr>400-KOMP</vt:lpstr>
      <vt:lpstr>SF320</vt:lpstr>
      <vt:lpstr>SF350</vt:lpstr>
      <vt:lpstr>SF500</vt:lpstr>
      <vt:lpstr>SF850</vt:lpstr>
      <vt:lpstr>SF900</vt:lpstr>
      <vt:lpstr>SF950</vt:lpstr>
      <vt:lpstr>SF1000</vt:lpstr>
      <vt:lpstr>SF1200</vt:lpstr>
      <vt:lpstr>SF1700</vt:lpstr>
      <vt:lpstr>SF1750</vt:lpstr>
      <vt:lpstr>SF2200</vt:lpstr>
      <vt:lpstr>SF2250</vt:lpstr>
      <vt:lpstr>SF2700</vt:lpstr>
      <vt:lpstr>SF3000</vt:lpstr>
      <vt:lpstr>SF3550</vt:lpstr>
      <vt:lpstr>SF4300</vt:lpstr>
      <vt:lpstr>SF5800</vt:lpstr>
      <vt:lpstr>400 pumps</vt:lpstr>
      <vt:lpstr>538-KOMP</vt:lpstr>
      <vt:lpstr>SJ1600</vt:lpstr>
      <vt:lpstr>SJ2000</vt:lpstr>
      <vt:lpstr>SJ2800</vt:lpstr>
      <vt:lpstr>SJ3300</vt:lpstr>
      <vt:lpstr>SJ4200</vt:lpstr>
      <vt:lpstr>SJ5500</vt:lpstr>
      <vt:lpstr>SJ6200</vt:lpstr>
      <vt:lpstr>SJ7500</vt:lpstr>
      <vt:lpstr>SJ10000</vt:lpstr>
      <vt:lpstr>538 pumps</vt:lpstr>
      <vt:lpstr>SK11000</vt:lpstr>
      <vt:lpstr>SK15500</vt:lpstr>
      <vt:lpstr>SK20000</vt:lpstr>
      <vt:lpstr>SK27000</vt:lpstr>
      <vt:lpstr>562 pumps</vt:lpstr>
      <vt:lpstr>SH6700</vt:lpstr>
      <vt:lpstr>SH7500</vt:lpstr>
      <vt:lpstr>SH10000</vt:lpstr>
      <vt:lpstr>SH12000</vt:lpstr>
      <vt:lpstr>SH16000</vt:lpstr>
      <vt:lpstr>SH21000</vt:lpstr>
      <vt:lpstr>SH27000</vt:lpstr>
      <vt:lpstr>SH35000</vt:lpstr>
      <vt:lpstr>675 pumps</vt:lpstr>
      <vt:lpstr>FC NPSH</vt:lpstr>
      <vt:lpstr>GC NPSH</vt:lpstr>
      <vt:lpstr>SQ21000</vt:lpstr>
      <vt:lpstr>SQ27000 obs</vt:lpstr>
      <vt:lpstr>SQ27000</vt:lpstr>
      <vt:lpstr>SQ35000</vt:lpstr>
      <vt:lpstr>875 pumps</vt:lpstr>
      <vt:lpstr>1100-60000L-F</vt:lpstr>
      <vt:lpstr>1100-58000L-F </vt:lpstr>
      <vt:lpstr>1100-53000L-F</vt:lpstr>
      <vt:lpstr>1100-51000L-F</vt:lpstr>
      <vt:lpstr>1100 pumps</vt:lpstr>
      <vt:lpstr>1200-78000L-F</vt:lpstr>
      <vt:lpstr>1200-75000L-F</vt:lpstr>
      <vt:lpstr>1200-72000L-F</vt:lpstr>
      <vt:lpstr>1200-66000L-F</vt:lpstr>
      <vt:lpstr>1200-64000L-F</vt:lpstr>
      <vt:lpstr>1200-63000L-F</vt:lpstr>
      <vt:lpstr>Sheet1</vt:lpstr>
      <vt:lpstr>1200 pumps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2017-10-19T10:28:56Z</dcterms:modified>
</cp:coreProperties>
</file>