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8115" windowHeight="5175"/>
  </bookViews>
  <sheets>
    <sheet name="Febrero" sheetId="4" r:id="rId1"/>
  </sheets>
  <externalReferences>
    <externalReference r:id="rId2"/>
  </externalReferences>
  <definedNames>
    <definedName name="_xlnm._FilterDatabase" localSheetId="0" hidden="1">Febrero!$A$14:$S$125</definedName>
    <definedName name="Categorías">'[1]Categorías de gastos'!$C$2:$C$17</definedName>
    <definedName name="Planilla">'[1]ACTIV. Y REMUN.DEL PERSONAL'!#REF!</definedName>
  </definedNames>
  <calcPr calcId="145621"/>
</workbook>
</file>

<file path=xl/calcChain.xml><?xml version="1.0" encoding="utf-8"?>
<calcChain xmlns="http://schemas.openxmlformats.org/spreadsheetml/2006/main">
  <c r="N125" i="4" l="1"/>
  <c r="T125" i="4" l="1"/>
  <c r="R125" i="4"/>
  <c r="Q125" i="4"/>
  <c r="P125" i="4"/>
  <c r="O125" i="4"/>
  <c r="K76" i="4"/>
  <c r="S53" i="4"/>
  <c r="S52" i="4"/>
  <c r="S51" i="4"/>
  <c r="S50" i="4"/>
  <c r="S44" i="4"/>
  <c r="S43" i="4"/>
  <c r="K41" i="4"/>
  <c r="K40" i="4"/>
  <c r="K39" i="4"/>
  <c r="K37" i="4"/>
  <c r="K36" i="4"/>
  <c r="K35" i="4"/>
  <c r="K34" i="4"/>
  <c r="K33" i="4"/>
  <c r="K32" i="4"/>
  <c r="K31" i="4"/>
  <c r="K30" i="4"/>
  <c r="K29" i="4"/>
  <c r="K28" i="4"/>
  <c r="K26" i="4"/>
  <c r="K25" i="4"/>
  <c r="K24" i="4"/>
  <c r="K23" i="4"/>
  <c r="K22" i="4"/>
  <c r="K21" i="4"/>
  <c r="K20" i="4"/>
  <c r="K19" i="4"/>
  <c r="K17" i="4"/>
  <c r="A17" i="4"/>
  <c r="A18" i="4" s="1"/>
  <c r="A19" i="4" s="1"/>
  <c r="A20" i="4" s="1"/>
  <c r="A21" i="4" s="1"/>
  <c r="A22" i="4" s="1"/>
  <c r="A23" i="4" s="1"/>
  <c r="A24" i="4" s="1"/>
  <c r="A25" i="4" s="1"/>
  <c r="A26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S125" i="4" l="1"/>
</calcChain>
</file>

<file path=xl/sharedStrings.xml><?xml version="1.0" encoding="utf-8"?>
<sst xmlns="http://schemas.openxmlformats.org/spreadsheetml/2006/main" count="1021" uniqueCount="287">
  <si>
    <t>CUADRO CONSOLIDADO DE BENEFICIARIOS DESDE EL INICIO DEL PROYECTO A LA FECHA</t>
  </si>
  <si>
    <t xml:space="preserve">Código del Proyecto: </t>
  </si>
  <si>
    <t>Nombre del Proyecto:</t>
  </si>
  <si>
    <t>Institución Ejecutora:</t>
  </si>
  <si>
    <t xml:space="preserve">Asociación Evangélica Luterana de Ayuda para el Desarrollo Comunal  DIACONIA  </t>
  </si>
  <si>
    <t>Duracion del Proyecto:</t>
  </si>
  <si>
    <t>Fecha inicio:</t>
  </si>
  <si>
    <t xml:space="preserve">Fecha de termino: </t>
  </si>
  <si>
    <t>DATOS GENERALES</t>
  </si>
  <si>
    <t>N°</t>
  </si>
  <si>
    <t>Fecha de incorporación al proyecto</t>
  </si>
  <si>
    <t>Apellido Paterno</t>
  </si>
  <si>
    <t>Apellido Materno</t>
  </si>
  <si>
    <t>Nombres</t>
  </si>
  <si>
    <t>DNI</t>
  </si>
  <si>
    <t>Departamento</t>
  </si>
  <si>
    <t>Provincia</t>
  </si>
  <si>
    <t>Distrito</t>
  </si>
  <si>
    <t>Edad</t>
  </si>
  <si>
    <t>Sexo</t>
  </si>
  <si>
    <t>C-13-41</t>
  </si>
  <si>
    <t>PROYECTO "INCREMENTO DE  EMPLEO E INGRESOS DE PRODUCTORES DE QUINUA, TRIGO Y CEBADA DE AIJA - ANCASH"</t>
  </si>
  <si>
    <t>Localidad</t>
  </si>
  <si>
    <t>BARBA</t>
  </si>
  <si>
    <t>M</t>
  </si>
  <si>
    <t>F</t>
  </si>
  <si>
    <t>DEXTRE</t>
  </si>
  <si>
    <t>ROMERO</t>
  </si>
  <si>
    <t>LEÓN</t>
  </si>
  <si>
    <t>MAGUIÑA</t>
  </si>
  <si>
    <t>MEJIA</t>
  </si>
  <si>
    <t>QUIÑONES</t>
  </si>
  <si>
    <t>PALACIOS</t>
  </si>
  <si>
    <t>MENDEZ</t>
  </si>
  <si>
    <t>OSORIO</t>
  </si>
  <si>
    <t>AGUILAR</t>
  </si>
  <si>
    <t>CARRION</t>
  </si>
  <si>
    <t>HIGINIO</t>
  </si>
  <si>
    <t>BAILON</t>
  </si>
  <si>
    <t>ROBLES</t>
  </si>
  <si>
    <t>ONCOY</t>
  </si>
  <si>
    <t>CASTILLO</t>
  </si>
  <si>
    <t>ANAYA</t>
  </si>
  <si>
    <t>Agricultura</t>
  </si>
  <si>
    <t>36 MESES</t>
  </si>
  <si>
    <t>ENERO 2014</t>
  </si>
  <si>
    <t>DICIEMBRE 2016</t>
  </si>
  <si>
    <t>CULTIVOS</t>
  </si>
  <si>
    <t>QUINUA</t>
  </si>
  <si>
    <t>TRIGO</t>
  </si>
  <si>
    <t>CEBADA</t>
  </si>
  <si>
    <t>RELACION DE BENEFICIARIOS AL  28 DE FEBRER0 DEL 2014</t>
  </si>
  <si>
    <t>CORTABRAZO</t>
  </si>
  <si>
    <t>SONIA HERMINIA</t>
  </si>
  <si>
    <t>ANCASH</t>
  </si>
  <si>
    <t>AIJA</t>
  </si>
  <si>
    <t>CORIS</t>
  </si>
  <si>
    <t>HA</t>
  </si>
  <si>
    <t>KILOS</t>
  </si>
  <si>
    <t>NICEDA LIDUBINA</t>
  </si>
  <si>
    <t xml:space="preserve">OROPEZA </t>
  </si>
  <si>
    <t>CHAVEZ</t>
  </si>
  <si>
    <t>BALBINA FELICITAS</t>
  </si>
  <si>
    <t>PRUDENCIO</t>
  </si>
  <si>
    <t xml:space="preserve">PRUDENCIO </t>
  </si>
  <si>
    <t>CABELLO</t>
  </si>
  <si>
    <t>AMANCIO VIRGILIO</t>
  </si>
  <si>
    <t xml:space="preserve">AYALA </t>
  </si>
  <si>
    <t>HUAYYA</t>
  </si>
  <si>
    <t>PABLO SEVERO</t>
  </si>
  <si>
    <t>TAMERLAN SEVERIANO</t>
  </si>
  <si>
    <t>HEREDIA</t>
  </si>
  <si>
    <t>CHILCA</t>
  </si>
  <si>
    <t>EDWARD VICTOR</t>
  </si>
  <si>
    <t>GARCIA</t>
  </si>
  <si>
    <t>CONSTANTINO RUPERTO</t>
  </si>
  <si>
    <t>MANSUETO PITMAN</t>
  </si>
  <si>
    <t>JESUS AURELIANO</t>
  </si>
  <si>
    <t>HUEYTA</t>
  </si>
  <si>
    <t>CLEMENTE SISINO</t>
  </si>
  <si>
    <t>BRAULIO MANUEL</t>
  </si>
  <si>
    <t>GONZALES</t>
  </si>
  <si>
    <t>VICTOR EDUARDO</t>
  </si>
  <si>
    <t>VILLAFUERTE</t>
  </si>
  <si>
    <t>AMADO EDUARDO</t>
  </si>
  <si>
    <t>LORENZO MARCOS</t>
  </si>
  <si>
    <t>MAXIMILIANA DIONICIA</t>
  </si>
  <si>
    <t>RESERVORIO</t>
  </si>
  <si>
    <t>CACERES</t>
  </si>
  <si>
    <t>ENOCH LORGIO</t>
  </si>
  <si>
    <t>VICTOR HUGO</t>
  </si>
  <si>
    <t>BAYES</t>
  </si>
  <si>
    <t>OLIVIA JAQUELINA</t>
  </si>
  <si>
    <t xml:space="preserve">ROMERO </t>
  </si>
  <si>
    <t>NONATO ARISTIDES</t>
  </si>
  <si>
    <t>GOMERO</t>
  </si>
  <si>
    <t>REGALADO</t>
  </si>
  <si>
    <t>ESTANISLAO</t>
  </si>
  <si>
    <t xml:space="preserve">GOMERO </t>
  </si>
  <si>
    <t>VICTORINA</t>
  </si>
  <si>
    <t>GREGORIO NACIANSENO</t>
  </si>
  <si>
    <t>MIQUER ROLAND WILLIAMS</t>
  </si>
  <si>
    <t>DALMACIO PABLO</t>
  </si>
  <si>
    <t>MARQUI</t>
  </si>
  <si>
    <t xml:space="preserve">CAMONES </t>
  </si>
  <si>
    <t>SIMEON</t>
  </si>
  <si>
    <t>LA MERCED</t>
  </si>
  <si>
    <t>SANTA CRUZ DE RUREK</t>
  </si>
  <si>
    <t>CORDOVA</t>
  </si>
  <si>
    <t xml:space="preserve">ROBLES </t>
  </si>
  <si>
    <t>WALTER</t>
  </si>
  <si>
    <t>ULTUSH</t>
  </si>
  <si>
    <t>VISTA ALEGRE</t>
  </si>
  <si>
    <t>HUACLLAN</t>
  </si>
  <si>
    <t>Huarhuacoto</t>
  </si>
  <si>
    <t>Almizcle</t>
  </si>
  <si>
    <t>BAILÓN</t>
  </si>
  <si>
    <t>RODOLFO MELLER</t>
  </si>
  <si>
    <t xml:space="preserve">SALVADOR </t>
  </si>
  <si>
    <t>LUGO</t>
  </si>
  <si>
    <t>GLORIA LUZ</t>
  </si>
  <si>
    <t xml:space="preserve">MAGUIÑA </t>
  </si>
  <si>
    <t>CADILLO</t>
  </si>
  <si>
    <t>ELIZABETH YOBANA</t>
  </si>
  <si>
    <t>RAMÍREZ</t>
  </si>
  <si>
    <t>MARLON WILLANS</t>
  </si>
  <si>
    <t>MALDONADO</t>
  </si>
  <si>
    <t>SALUSTIO BINDER</t>
  </si>
  <si>
    <t>SOLIS</t>
  </si>
  <si>
    <t>AURELIO</t>
  </si>
  <si>
    <t>MORALES</t>
  </si>
  <si>
    <t>OROPESA</t>
  </si>
  <si>
    <t>FLAVIO</t>
  </si>
  <si>
    <t>GARGATE</t>
  </si>
  <si>
    <t>NORABUENA</t>
  </si>
  <si>
    <t>HOMERO</t>
  </si>
  <si>
    <t>FLORENCIO</t>
  </si>
  <si>
    <t>ORTIZ</t>
  </si>
  <si>
    <t>HÉCTOR</t>
  </si>
  <si>
    <t>TORRES</t>
  </si>
  <si>
    <t>CAMILO</t>
  </si>
  <si>
    <t>JULIO</t>
  </si>
  <si>
    <t>DURAN</t>
  </si>
  <si>
    <t>USUA</t>
  </si>
  <si>
    <t>PEDRO</t>
  </si>
  <si>
    <t>ALGORNOS</t>
  </si>
  <si>
    <t>RIMAC</t>
  </si>
  <si>
    <t>CASIMIRO</t>
  </si>
  <si>
    <t>TRINIDAD</t>
  </si>
  <si>
    <t>MANUEL</t>
  </si>
  <si>
    <t>RODRÍGUEZ</t>
  </si>
  <si>
    <t>ANÍBAL</t>
  </si>
  <si>
    <t xml:space="preserve">PINEDA </t>
  </si>
  <si>
    <t>FIGUEROA</t>
  </si>
  <si>
    <t xml:space="preserve">GUMERCINDA LEONCIA </t>
  </si>
  <si>
    <t>SALAZAR</t>
  </si>
  <si>
    <t>MARCO AUREO</t>
  </si>
  <si>
    <t>VÁSQUEZ</t>
  </si>
  <si>
    <t xml:space="preserve">LUIS </t>
  </si>
  <si>
    <t>CÓRDOVA</t>
  </si>
  <si>
    <t xml:space="preserve"> GARCÍA</t>
  </si>
  <si>
    <t>SANTOS VENANCIO</t>
  </si>
  <si>
    <t xml:space="preserve">BARRETO </t>
  </si>
  <si>
    <t>JARAMILLO</t>
  </si>
  <si>
    <t>LORENZO ALGORNOS</t>
  </si>
  <si>
    <t xml:space="preserve">CHÁVEZ </t>
  </si>
  <si>
    <t>GARCÍA</t>
  </si>
  <si>
    <t>OSCAR DARÍO</t>
  </si>
  <si>
    <t xml:space="preserve">ALBORNOS </t>
  </si>
  <si>
    <t>CHÁVEZ</t>
  </si>
  <si>
    <t>ANDRES</t>
  </si>
  <si>
    <t>EUSEBIO MARCELO</t>
  </si>
  <si>
    <t xml:space="preserve">VEGA </t>
  </si>
  <si>
    <t>CARRIÓN</t>
  </si>
  <si>
    <t>BRIGIDA ANGELICA</t>
  </si>
  <si>
    <t>EDITH MARILUZ</t>
  </si>
  <si>
    <t>SANCHEZ</t>
  </si>
  <si>
    <t xml:space="preserve">ALEJANDRINA </t>
  </si>
  <si>
    <t>CAUTIVO</t>
  </si>
  <si>
    <t>FREDY ELOY</t>
  </si>
  <si>
    <t>SALVADOR</t>
  </si>
  <si>
    <t>HIDALGO ARMANDO</t>
  </si>
  <si>
    <t>MEDINA</t>
  </si>
  <si>
    <t>DE FIGUEROA</t>
  </si>
  <si>
    <t>MARCELA LUCINDA</t>
  </si>
  <si>
    <t>Llanqui</t>
  </si>
  <si>
    <t xml:space="preserve">BARBA </t>
  </si>
  <si>
    <t>MAXIMO</t>
  </si>
  <si>
    <t>MEDRANO</t>
  </si>
  <si>
    <t>ZABINO</t>
  </si>
  <si>
    <t>EUGENIA</t>
  </si>
  <si>
    <t>ARIAS</t>
  </si>
  <si>
    <t>CLEMENTE GREGORIO</t>
  </si>
  <si>
    <t>GALAN</t>
  </si>
  <si>
    <t>ZENON CIRILO</t>
  </si>
  <si>
    <t>SAMUEL</t>
  </si>
  <si>
    <t>HUELLAC</t>
  </si>
  <si>
    <t>CARMEN</t>
  </si>
  <si>
    <t>PATRICIO</t>
  </si>
  <si>
    <t xml:space="preserve">ANTÚNEZ </t>
  </si>
  <si>
    <t>MERCEDES GERARDO</t>
  </si>
  <si>
    <t>PALMIRA</t>
  </si>
  <si>
    <t>ZARAGOZA</t>
  </si>
  <si>
    <t>GUIDO</t>
  </si>
  <si>
    <t>SONIA SILVERIA</t>
  </si>
  <si>
    <t xml:space="preserve">ANTUNEZ </t>
  </si>
  <si>
    <t>LEON</t>
  </si>
  <si>
    <t>LIBORIO</t>
  </si>
  <si>
    <t>El Carmén</t>
  </si>
  <si>
    <t xml:space="preserve">SILVANO </t>
  </si>
  <si>
    <t>HENOSTROSA</t>
  </si>
  <si>
    <t>LUIS</t>
  </si>
  <si>
    <t>EPIFANIO</t>
  </si>
  <si>
    <t>ANTONIO</t>
  </si>
  <si>
    <t>HUGO</t>
  </si>
  <si>
    <t>CERNA</t>
  </si>
  <si>
    <t>MARCOS</t>
  </si>
  <si>
    <t>POLO</t>
  </si>
  <si>
    <t>ALBINO</t>
  </si>
  <si>
    <t>FLORENTIN ISRAEL</t>
  </si>
  <si>
    <t>Ullucuran</t>
  </si>
  <si>
    <t xml:space="preserve">RODRIGUEZ </t>
  </si>
  <si>
    <t xml:space="preserve">IRIGOYEN </t>
  </si>
  <si>
    <t>LEONARDO SEVERO</t>
  </si>
  <si>
    <t xml:space="preserve">POLO </t>
  </si>
  <si>
    <t>OLIMPIA</t>
  </si>
  <si>
    <t>ROLDAN</t>
  </si>
  <si>
    <t>PABLO</t>
  </si>
  <si>
    <t xml:space="preserve">ALBINO </t>
  </si>
  <si>
    <t>CACHA</t>
  </si>
  <si>
    <t>ISABEL</t>
  </si>
  <si>
    <t xml:space="preserve">PALACIOS </t>
  </si>
  <si>
    <t>CIRILO</t>
  </si>
  <si>
    <t>EUSEBIO</t>
  </si>
  <si>
    <t>EZEQUIEL POMPEO</t>
  </si>
  <si>
    <t>AMOS</t>
  </si>
  <si>
    <t>ESTEBAN PEDRO</t>
  </si>
  <si>
    <t>FERNANDEZ</t>
  </si>
  <si>
    <t>MANRIQUE</t>
  </si>
  <si>
    <t>GEORGINA GUMERCINDA</t>
  </si>
  <si>
    <t>ELOY</t>
  </si>
  <si>
    <t>SIPZA</t>
  </si>
  <si>
    <t>CARRILLO</t>
  </si>
  <si>
    <t>ROSALES</t>
  </si>
  <si>
    <t>HECTOR MARCELINO</t>
  </si>
  <si>
    <t>HENOSTROZA</t>
  </si>
  <si>
    <t>ARCADIO MODESTO</t>
  </si>
  <si>
    <t>CAMONES</t>
  </si>
  <si>
    <t>FRANCISCO</t>
  </si>
  <si>
    <t>HUACNA</t>
  </si>
  <si>
    <t>TEOFILO PASTOR</t>
  </si>
  <si>
    <t>EUGENIA ELVIRA</t>
  </si>
  <si>
    <t>AMENO ALEJANDRO</t>
  </si>
  <si>
    <t>FLORES</t>
  </si>
  <si>
    <t>FORTUNATO FELIX</t>
  </si>
  <si>
    <t>HUANTALL</t>
  </si>
  <si>
    <t>ROY ALFONSO</t>
  </si>
  <si>
    <t>DE MEJIA</t>
  </si>
  <si>
    <t>JESUSA TERES</t>
  </si>
  <si>
    <t>f</t>
  </si>
  <si>
    <t>SANTIAGO AURELIO</t>
  </si>
  <si>
    <t>LLACTUN</t>
  </si>
  <si>
    <t>URIBE</t>
  </si>
  <si>
    <t>LEYVA</t>
  </si>
  <si>
    <t>FELICISIMO HIPOLITO</t>
  </si>
  <si>
    <t>DIAZ</t>
  </si>
  <si>
    <t>NORMA NOEMI</t>
  </si>
  <si>
    <t xml:space="preserve">LAURE </t>
  </si>
  <si>
    <t>QUISPE</t>
  </si>
  <si>
    <t>SATURNINA</t>
  </si>
  <si>
    <t>VILLACORTA</t>
  </si>
  <si>
    <t>IRENE MAXIMA</t>
  </si>
  <si>
    <t>LIZANDRO DEDICACION</t>
  </si>
  <si>
    <t>ROSA ISABEL</t>
  </si>
  <si>
    <t>ANTUNEZ</t>
  </si>
  <si>
    <t>GENARO RODRIGO</t>
  </si>
  <si>
    <t>MONTES</t>
  </si>
  <si>
    <t>DINA FLAVIA</t>
  </si>
  <si>
    <t>GUERRERO</t>
  </si>
  <si>
    <t>ROBIN</t>
  </si>
  <si>
    <t>REMO</t>
  </si>
  <si>
    <r>
      <t>Actividad/
Ocupacion principal</t>
    </r>
    <r>
      <rPr>
        <b/>
        <vertAlign val="superscript"/>
        <sz val="10"/>
        <rFont val="Arial"/>
        <family val="2"/>
      </rPr>
      <t>1</t>
    </r>
  </si>
  <si>
    <t>SALAS</t>
  </si>
  <si>
    <t>ALBORNOZ</t>
  </si>
  <si>
    <t>VENITO</t>
  </si>
  <si>
    <t>FRANKLIN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</si>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</sst>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0.0"/>
    <numFmt numFmtId="165" formatCode="_(* #,##0_);_(* \(#,##0\);_(* &quot;-&quot;_);_(@_)"/>
    <numFmt numFmtId="166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7">
    <xf numFmtId="0" fontId="0" fillId="0" borderId="0"/>
    <xf numFmtId="0" fontId="1" fillId="0" borderId="0"/>
    <xf numFmtId="0" fontId="13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quotePrefix="1" applyFont="1" applyAlignment="1">
      <alignment horizontal="left"/>
    </xf>
    <xf numFmtId="0" fontId="5" fillId="0" borderId="0" xfId="1" applyFont="1"/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3" borderId="7" xfId="0" applyFill="1" applyBorder="1"/>
    <xf numFmtId="0" fontId="0" fillId="0" borderId="7" xfId="0" applyBorder="1" applyAlignment="1">
      <alignment horizontal="center" vertical="center"/>
    </xf>
    <xf numFmtId="49" fontId="5" fillId="0" borderId="0" xfId="1" applyNumberFormat="1" applyFont="1" applyAlignment="1">
      <alignment horizontal="center"/>
    </xf>
    <xf numFmtId="14" fontId="1" fillId="0" borderId="0" xfId="1" applyNumberFormat="1" applyAlignment="1"/>
    <xf numFmtId="17" fontId="0" fillId="0" borderId="7" xfId="0" applyNumberFormat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2" fillId="3" borderId="3" xfId="1" quotePrefix="1" applyFont="1" applyFill="1" applyBorder="1" applyAlignment="1">
      <alignment horizontal="center" vertical="center" wrapText="1"/>
    </xf>
    <xf numFmtId="17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justify" vertical="center"/>
    </xf>
    <xf numFmtId="0" fontId="0" fillId="0" borderId="10" xfId="0" applyBorder="1"/>
    <xf numFmtId="0" fontId="8" fillId="0" borderId="7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0" borderId="0" xfId="0" applyNumberFormat="1"/>
    <xf numFmtId="0" fontId="0" fillId="0" borderId="3" xfId="0" applyBorder="1" applyAlignment="1">
      <alignment horizontal="center" vertical="center"/>
    </xf>
    <xf numFmtId="1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vertical="center"/>
    </xf>
    <xf numFmtId="0" fontId="0" fillId="5" borderId="8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9" fillId="5" borderId="11" xfId="0" applyFont="1" applyFill="1" applyBorder="1" applyAlignment="1">
      <alignment vertical="center"/>
    </xf>
    <xf numFmtId="0" fontId="11" fillId="0" borderId="0" xfId="0" applyFont="1"/>
    <xf numFmtId="0" fontId="2" fillId="6" borderId="16" xfId="1" quotePrefix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2" fillId="6" borderId="7" xfId="0" applyFont="1" applyFill="1" applyBorder="1" applyAlignment="1">
      <alignment vertical="center"/>
    </xf>
    <xf numFmtId="0" fontId="2" fillId="4" borderId="16" xfId="1" quotePrefix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12" fillId="4" borderId="7" xfId="0" applyFont="1" applyFill="1" applyBorder="1" applyAlignment="1">
      <alignment vertical="center"/>
    </xf>
    <xf numFmtId="0" fontId="2" fillId="7" borderId="16" xfId="1" quotePrefix="1" applyFont="1" applyFill="1" applyBorder="1" applyAlignment="1">
      <alignment horizontal="center" vertical="center" wrapText="1"/>
    </xf>
    <xf numFmtId="0" fontId="2" fillId="7" borderId="17" xfId="1" quotePrefix="1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0" fontId="0" fillId="7" borderId="0" xfId="0" applyFill="1"/>
    <xf numFmtId="0" fontId="12" fillId="7" borderId="7" xfId="0" applyFont="1" applyFill="1" applyBorder="1" applyAlignment="1">
      <alignment vertical="center"/>
    </xf>
    <xf numFmtId="164" fontId="12" fillId="7" borderId="7" xfId="0" applyNumberFormat="1" applyFont="1" applyFill="1" applyBorder="1" applyAlignment="1">
      <alignment vertical="center"/>
    </xf>
    <xf numFmtId="0" fontId="1" fillId="0" borderId="3" xfId="1" quotePrefix="1" applyFont="1" applyFill="1" applyBorder="1" applyAlignment="1">
      <alignment horizontal="center" vertical="center" wrapText="1"/>
    </xf>
    <xf numFmtId="0" fontId="2" fillId="0" borderId="3" xfId="1" quotePrefix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2" fillId="2" borderId="5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5" xfId="1" quotePrefix="1" applyFont="1" applyFill="1" applyBorder="1" applyAlignment="1">
      <alignment horizontal="center" vertical="center" wrapText="1"/>
    </xf>
    <xf numFmtId="0" fontId="2" fillId="2" borderId="4" xfId="1" quotePrefix="1" applyFont="1" applyFill="1" applyBorder="1" applyAlignment="1">
      <alignment horizontal="center" vertical="center" wrapText="1"/>
    </xf>
    <xf numFmtId="0" fontId="2" fillId="2" borderId="6" xfId="1" quotePrefix="1" applyFont="1" applyFill="1" applyBorder="1" applyAlignment="1">
      <alignment horizontal="center" vertical="center" wrapText="1"/>
    </xf>
    <xf numFmtId="0" fontId="2" fillId="2" borderId="1" xfId="1" quotePrefix="1" applyFont="1" applyFill="1" applyBorder="1" applyAlignment="1">
      <alignment horizontal="center" vertical="center" textRotation="90" wrapText="1"/>
    </xf>
    <xf numFmtId="0" fontId="2" fillId="2" borderId="18" xfId="1" quotePrefix="1" applyFont="1" applyFill="1" applyBorder="1" applyAlignment="1">
      <alignment horizontal="center" vertical="center" textRotation="90" wrapText="1"/>
    </xf>
    <xf numFmtId="0" fontId="2" fillId="2" borderId="15" xfId="1" quotePrefix="1" applyFont="1" applyFill="1" applyBorder="1" applyAlignment="1">
      <alignment horizontal="center" vertical="center" textRotation="90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2" xfId="1" quotePrefix="1" applyFont="1" applyFill="1" applyBorder="1" applyAlignment="1">
      <alignment horizontal="center" vertical="center" wrapText="1"/>
    </xf>
    <xf numFmtId="0" fontId="2" fillId="2" borderId="16" xfId="1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6" borderId="12" xfId="1" quotePrefix="1" applyFont="1" applyFill="1" applyBorder="1" applyAlignment="1">
      <alignment horizontal="center" vertical="center" wrapText="1"/>
    </xf>
    <xf numFmtId="0" fontId="2" fillId="6" borderId="13" xfId="1" quotePrefix="1" applyFont="1" applyFill="1" applyBorder="1" applyAlignment="1">
      <alignment horizontal="center" vertical="center" wrapText="1"/>
    </xf>
    <xf numFmtId="0" fontId="2" fillId="4" borderId="12" xfId="1" quotePrefix="1" applyFont="1" applyFill="1" applyBorder="1" applyAlignment="1">
      <alignment horizontal="center" vertical="center" wrapText="1"/>
    </xf>
    <xf numFmtId="0" fontId="2" fillId="4" borderId="13" xfId="1" quotePrefix="1" applyFont="1" applyFill="1" applyBorder="1" applyAlignment="1">
      <alignment horizontal="center" vertical="center" wrapText="1"/>
    </xf>
    <xf numFmtId="0" fontId="2" fillId="7" borderId="12" xfId="1" quotePrefix="1" applyFont="1" applyFill="1" applyBorder="1" applyAlignment="1">
      <alignment horizontal="center" vertical="center" wrapText="1"/>
    </xf>
    <xf numFmtId="0" fontId="2" fillId="7" borderId="14" xfId="1" quotePrefix="1" applyFont="1" applyFill="1" applyBorder="1" applyAlignment="1">
      <alignment horizontal="center" vertical="center" wrapText="1"/>
    </xf>
  </cellXfs>
  <cellStyles count="37">
    <cellStyle name="Millares [0] 10" xfId="5"/>
    <cellStyle name="Millares [0] 11" xfId="6"/>
    <cellStyle name="Millares [0] 2" xfId="7"/>
    <cellStyle name="Millares [0] 3" xfId="8"/>
    <cellStyle name="Millares [0] 4" xfId="9"/>
    <cellStyle name="Millares [0] 5" xfId="10"/>
    <cellStyle name="Millares [0] 6" xfId="11"/>
    <cellStyle name="Millares [0] 7" xfId="12"/>
    <cellStyle name="Millares [0] 8" xfId="13"/>
    <cellStyle name="Millares [0] 9" xfId="14"/>
    <cellStyle name="Millares 10" xfId="15"/>
    <cellStyle name="Millares 11" xfId="16"/>
    <cellStyle name="Millares 2" xfId="3"/>
    <cellStyle name="Millares 3" xfId="17"/>
    <cellStyle name="Millares 4" xfId="18"/>
    <cellStyle name="Millares 5" xfId="19"/>
    <cellStyle name="Millares 6" xfId="20"/>
    <cellStyle name="Millares 7" xfId="21"/>
    <cellStyle name="Millares 8" xfId="22"/>
    <cellStyle name="Millares 9" xfId="23"/>
    <cellStyle name="Normal" xfId="0" builtinId="0"/>
    <cellStyle name="Normal 10" xfId="24"/>
    <cellStyle name="Normal 11" xfId="25"/>
    <cellStyle name="Normal 12" xfId="26"/>
    <cellStyle name="Normal 13" xfId="27"/>
    <cellStyle name="Normal 13 2" xfId="28"/>
    <cellStyle name="Normal 13 3" xfId="29"/>
    <cellStyle name="Normal 14" xfId="30"/>
    <cellStyle name="Normal 2" xfId="1"/>
    <cellStyle name="Normal 3" xfId="2"/>
    <cellStyle name="Normal 4" xfId="31"/>
    <cellStyle name="Normal 5" xfId="32"/>
    <cellStyle name="Normal 6" xfId="33"/>
    <cellStyle name="Normal 7" xfId="34"/>
    <cellStyle name="Normal 8" xfId="35"/>
    <cellStyle name="Normal 9" xfId="36"/>
    <cellStyle name="Porcentaje 2" xfId="4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289471</xdr:colOff>
      <xdr:row>2</xdr:row>
      <xdr:rowOff>41769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56296" cy="422769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28575</xdr:rowOff>
    </xdr:from>
    <xdr:to>
      <xdr:col>13</xdr:col>
      <xdr:colOff>0</xdr:colOff>
      <xdr:row>3</xdr:row>
      <xdr:rowOff>132790</xdr:rowOff>
    </xdr:to>
    <xdr:pic>
      <xdr:nvPicPr>
        <xdr:cNvPr id="3" name="2 Imagen" descr="D:\_Moises Baltazar\Escritorio\DIFUSION\LOGOS 2012\LOGO FONDOEMPLEO JPG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29825" y="28575"/>
          <a:ext cx="0" cy="675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@PROYECTOS%20DIACONIA%202013\13&#176;%20CONCURSO%20FONDOEMPLEO\FONDOEMPLEO%20LINEA%204%20-%20ANCASH\Proyecto%20343-Ancash%20Finalazo\Documentos%20corregidos\FINAL%20ENERO%202014\ARCHIVOS%20M&#193;XIMO%20PALACIOS\Sistema%20Presupuestal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ACIONES GENERALES"/>
      <sheetName val="Categorías de gastos"/>
      <sheetName val="INFORMACION GENERAL DEL PROYECT"/>
      <sheetName val="Marco lógico"/>
      <sheetName val="cronograma productos entregable"/>
      <sheetName val="Cronograma de Actividades"/>
      <sheetName val="Formato de costeo C1 "/>
      <sheetName val="Formato de costeo C2"/>
      <sheetName val="Formato de Costeo C3 "/>
      <sheetName val="Formato de costeo C4"/>
      <sheetName val="Formato de costeo C5"/>
      <sheetName val="ACTIV. Y REMUN.DEL PERSONAL"/>
      <sheetName val="Proyección de remuneración "/>
      <sheetName val="Formato de costeo C6 "/>
      <sheetName val="PRESUPUESTO ANALITICO"/>
      <sheetName val="Presup. categorias de gastos"/>
      <sheetName val="Presup. componentes y fuentes"/>
      <sheetName val="ANEXO CRON. FLUJO FE "/>
      <sheetName val="ANEXO CRON. FLUJO FE CREDITO"/>
      <sheetName val="ANEXO CRON. FLUJO CONTRAP. F1"/>
      <sheetName val="ANEXO CRON. FLUJO CONTRAP. F2"/>
      <sheetName val="ANEXO CRON.FLUJO CONTRAP.F3"/>
      <sheetName val="ANEXO CRON.FLUJO CONTRAP.F5"/>
      <sheetName val="ANEXO CRON.FLUJO CONTRAP.F4"/>
      <sheetName val="ANEXO CRON.FLUJO BENEFICIA "/>
      <sheetName val="VALIDACION"/>
      <sheetName val="FLUJO DE CAJA"/>
      <sheetName val="Hoja2"/>
      <sheetName val="Hoja1"/>
    </sheetNames>
    <sheetDataSet>
      <sheetData sheetId="0"/>
      <sheetData sheetId="1"/>
      <sheetData sheetId="2">
        <row r="2">
          <cell r="C2" t="str">
            <v>Categorías de gasto</v>
          </cell>
        </row>
        <row r="3">
          <cell r="C3" t="str">
            <v>Alquileres</v>
          </cell>
        </row>
        <row r="4">
          <cell r="C4" t="str">
            <v>Combustible</v>
          </cell>
        </row>
        <row r="5">
          <cell r="C5" t="str">
            <v>Equipos y bienes duraderos</v>
          </cell>
        </row>
        <row r="6">
          <cell r="C6" t="str">
            <v>Herramientas</v>
          </cell>
        </row>
        <row r="7">
          <cell r="C7" t="str">
            <v>Honorarios de terceros</v>
          </cell>
        </row>
        <row r="8">
          <cell r="C8" t="str">
            <v>Insumos</v>
          </cell>
        </row>
        <row r="9">
          <cell r="C9" t="str">
            <v>Materiales de construcción</v>
          </cell>
        </row>
        <row r="10">
          <cell r="C10" t="str">
            <v>Materiales de escritorio</v>
          </cell>
        </row>
        <row r="11">
          <cell r="C11" t="str">
            <v>Movilidad</v>
          </cell>
        </row>
        <row r="12">
          <cell r="C12" t="str">
            <v>Pasajes y Gastos de transporte</v>
          </cell>
        </row>
        <row r="13">
          <cell r="C13" t="str">
            <v>Refrigerios</v>
          </cell>
        </row>
        <row r="14">
          <cell r="C14" t="str">
            <v>Remuneraciones</v>
          </cell>
        </row>
        <row r="15">
          <cell r="C15" t="str">
            <v>Semovientes</v>
          </cell>
        </row>
        <row r="16">
          <cell r="C16" t="str">
            <v>Servicios de terceros</v>
          </cell>
        </row>
        <row r="17">
          <cell r="C17" t="str">
            <v>Viáticos</v>
          </cell>
        </row>
      </sheetData>
      <sheetData sheetId="3">
        <row r="8">
          <cell r="C8" t="str">
            <v>Incremento de empleo e ingresos de productores/as de quinua, trigo y cebada, Provincia Aija - Ancash</v>
          </cell>
        </row>
      </sheetData>
      <sheetData sheetId="4">
        <row r="112">
          <cell r="C112" t="str">
            <v>Productores y productoras han mejorado la producción y productividad de los cultivos de quinua blanca Hualhuas , trigo blanco centenario y cebada zapata</v>
          </cell>
        </row>
      </sheetData>
      <sheetData sheetId="5">
        <row r="46">
          <cell r="H46" t="str">
            <v>Reservorios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tabSelected="1" workbookViewId="0">
      <selection activeCell="F127" sqref="F127"/>
    </sheetView>
  </sheetViews>
  <sheetFormatPr baseColWidth="10" defaultRowHeight="15" x14ac:dyDescent="0.25"/>
  <cols>
    <col min="1" max="1" width="5.140625" customWidth="1"/>
    <col min="2" max="2" width="8.85546875" customWidth="1"/>
    <col min="3" max="3" width="15.5703125" customWidth="1"/>
    <col min="4" max="4" width="17.140625" customWidth="1"/>
    <col min="5" max="5" width="23.42578125" customWidth="1"/>
    <col min="6" max="6" width="12.140625" customWidth="1"/>
    <col min="7" max="7" width="14" customWidth="1"/>
    <col min="8" max="8" width="11.42578125" customWidth="1"/>
    <col min="10" max="10" width="12.5703125" customWidth="1"/>
    <col min="11" max="11" width="7.7109375" customWidth="1"/>
    <col min="12" max="12" width="7.28515625" customWidth="1"/>
    <col min="13" max="13" width="13.85546875" customWidth="1"/>
    <col min="14" max="14" width="9" customWidth="1"/>
    <col min="15" max="15" width="12.42578125" customWidth="1"/>
    <col min="16" max="16" width="8.7109375" customWidth="1"/>
    <col min="17" max="17" width="10.5703125" customWidth="1"/>
    <col min="18" max="18" width="7.28515625" customWidth="1"/>
    <col min="19" max="19" width="9.42578125" customWidth="1"/>
    <col min="20" max="20" width="8.5703125" customWidth="1"/>
  </cols>
  <sheetData>
    <row r="1" spans="1:20" x14ac:dyDescent="0.25">
      <c r="A1" s="36"/>
    </row>
    <row r="5" spans="1:20" ht="18" x14ac:dyDescent="0.25">
      <c r="A5" s="1"/>
      <c r="B5" s="58" t="s">
        <v>0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20" x14ac:dyDescent="0.25">
      <c r="A6" s="1"/>
      <c r="B6" s="2" t="s">
        <v>1</v>
      </c>
      <c r="C6" s="1"/>
      <c r="D6" s="2" t="s">
        <v>20</v>
      </c>
      <c r="E6" s="1"/>
      <c r="F6" s="1"/>
      <c r="G6" s="1"/>
      <c r="H6" s="1"/>
      <c r="I6" s="1"/>
      <c r="J6" s="1"/>
      <c r="K6" s="1"/>
      <c r="L6" s="1"/>
      <c r="M6" s="1"/>
    </row>
    <row r="7" spans="1:20" x14ac:dyDescent="0.25">
      <c r="A7" s="1"/>
      <c r="B7" s="2" t="s">
        <v>2</v>
      </c>
      <c r="C7" s="1"/>
      <c r="D7" s="2" t="s">
        <v>21</v>
      </c>
      <c r="E7" s="1"/>
      <c r="F7" s="1"/>
      <c r="G7" s="1"/>
      <c r="H7" s="1"/>
      <c r="I7" s="1"/>
      <c r="J7" s="1"/>
      <c r="K7" s="1"/>
      <c r="L7" s="1"/>
      <c r="M7" s="1"/>
    </row>
    <row r="8" spans="1:20" x14ac:dyDescent="0.25">
      <c r="A8" s="1"/>
      <c r="B8" s="2" t="s">
        <v>3</v>
      </c>
      <c r="C8" s="1"/>
      <c r="D8" s="2" t="s">
        <v>4</v>
      </c>
      <c r="E8" s="1"/>
      <c r="F8" s="1"/>
      <c r="G8" s="1"/>
      <c r="H8" s="1"/>
      <c r="I8" s="1"/>
      <c r="J8" s="1"/>
      <c r="K8" s="1"/>
      <c r="L8" s="1"/>
      <c r="M8" s="1"/>
    </row>
    <row r="9" spans="1:20" x14ac:dyDescent="0.25">
      <c r="A9" s="1"/>
      <c r="B9" s="2" t="s">
        <v>5</v>
      </c>
      <c r="C9" s="1"/>
      <c r="D9" s="2" t="s">
        <v>44</v>
      </c>
      <c r="E9" s="1"/>
      <c r="F9" s="1"/>
      <c r="G9" s="5" t="s">
        <v>6</v>
      </c>
      <c r="H9" s="11" t="s">
        <v>45</v>
      </c>
      <c r="I9" s="1"/>
      <c r="J9" s="5" t="s">
        <v>7</v>
      </c>
      <c r="L9" s="11" t="s">
        <v>46</v>
      </c>
      <c r="M9" s="12"/>
    </row>
    <row r="10" spans="1:20" x14ac:dyDescent="0.25">
      <c r="A10" s="1"/>
      <c r="B10" s="2"/>
      <c r="C10" s="1"/>
      <c r="D10" s="1"/>
      <c r="E10" s="1"/>
      <c r="F10" s="1"/>
      <c r="G10" s="1"/>
      <c r="H10" s="1"/>
      <c r="I10" s="6"/>
      <c r="J10" s="1"/>
      <c r="K10" s="2"/>
      <c r="L10" s="1"/>
      <c r="M10" s="4"/>
    </row>
    <row r="11" spans="1:20" ht="15.75" x14ac:dyDescent="0.25">
      <c r="A11" s="1"/>
      <c r="B11" s="3" t="s">
        <v>51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0" ht="15.75" thickBo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0" ht="15.75" customHeight="1" thickBot="1" x14ac:dyDescent="0.3">
      <c r="A13" s="59" t="s">
        <v>8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  <c r="N13" s="62" t="s">
        <v>47</v>
      </c>
      <c r="O13" s="63"/>
      <c r="P13" s="63"/>
      <c r="Q13" s="63"/>
      <c r="R13" s="63"/>
      <c r="S13" s="64"/>
      <c r="T13" s="65" t="s">
        <v>87</v>
      </c>
    </row>
    <row r="14" spans="1:20" ht="36" customHeight="1" x14ac:dyDescent="0.25">
      <c r="A14" s="68" t="s">
        <v>9</v>
      </c>
      <c r="B14" s="70" t="s">
        <v>10</v>
      </c>
      <c r="C14" s="72" t="s">
        <v>11</v>
      </c>
      <c r="D14" s="72" t="s">
        <v>12</v>
      </c>
      <c r="E14" s="72" t="s">
        <v>13</v>
      </c>
      <c r="F14" s="70" t="s">
        <v>14</v>
      </c>
      <c r="G14" s="70" t="s">
        <v>15</v>
      </c>
      <c r="H14" s="70" t="s">
        <v>16</v>
      </c>
      <c r="I14" s="70" t="s">
        <v>17</v>
      </c>
      <c r="J14" s="70" t="s">
        <v>22</v>
      </c>
      <c r="K14" s="70" t="s">
        <v>18</v>
      </c>
      <c r="L14" s="70" t="s">
        <v>19</v>
      </c>
      <c r="M14" s="72" t="s">
        <v>281</v>
      </c>
      <c r="N14" s="75" t="s">
        <v>48</v>
      </c>
      <c r="O14" s="76"/>
      <c r="P14" s="77" t="s">
        <v>49</v>
      </c>
      <c r="Q14" s="78"/>
      <c r="R14" s="79" t="s">
        <v>50</v>
      </c>
      <c r="S14" s="80"/>
      <c r="T14" s="66"/>
    </row>
    <row r="15" spans="1:20" ht="71.25" customHeight="1" thickBot="1" x14ac:dyDescent="0.3">
      <c r="A15" s="69"/>
      <c r="B15" s="71"/>
      <c r="C15" s="73"/>
      <c r="D15" s="73"/>
      <c r="E15" s="73"/>
      <c r="F15" s="71"/>
      <c r="G15" s="71"/>
      <c r="H15" s="71"/>
      <c r="I15" s="71"/>
      <c r="J15" s="71"/>
      <c r="K15" s="71"/>
      <c r="L15" s="71"/>
      <c r="M15" s="73"/>
      <c r="N15" s="37" t="s">
        <v>58</v>
      </c>
      <c r="O15" s="37" t="s">
        <v>57</v>
      </c>
      <c r="P15" s="41" t="s">
        <v>58</v>
      </c>
      <c r="Q15" s="41" t="s">
        <v>57</v>
      </c>
      <c r="R15" s="45" t="s">
        <v>58</v>
      </c>
      <c r="S15" s="46" t="s">
        <v>57</v>
      </c>
      <c r="T15" s="67"/>
    </row>
    <row r="16" spans="1:20" x14ac:dyDescent="0.25">
      <c r="A16" s="25">
        <v>1</v>
      </c>
      <c r="B16" s="26">
        <v>41640</v>
      </c>
      <c r="C16" s="18" t="s">
        <v>39</v>
      </c>
      <c r="D16" s="18" t="s">
        <v>52</v>
      </c>
      <c r="E16" s="18" t="s">
        <v>53</v>
      </c>
      <c r="F16" s="27">
        <v>40904580</v>
      </c>
      <c r="G16" s="27" t="s">
        <v>54</v>
      </c>
      <c r="H16" s="28" t="s">
        <v>55</v>
      </c>
      <c r="I16" s="18" t="s">
        <v>56</v>
      </c>
      <c r="J16" s="18" t="s">
        <v>56</v>
      </c>
      <c r="K16" s="29">
        <v>32</v>
      </c>
      <c r="L16" s="27" t="s">
        <v>25</v>
      </c>
      <c r="M16" s="18" t="s">
        <v>43</v>
      </c>
      <c r="N16" s="38">
        <v>3</v>
      </c>
      <c r="O16" s="38">
        <v>0.3</v>
      </c>
      <c r="P16" s="42"/>
      <c r="Q16" s="42"/>
      <c r="R16" s="47"/>
      <c r="S16" s="47"/>
      <c r="T16" s="15"/>
    </row>
    <row r="17" spans="1:20" x14ac:dyDescent="0.25">
      <c r="A17" s="10">
        <f>+A16+1</f>
        <v>2</v>
      </c>
      <c r="B17" s="13">
        <v>41640</v>
      </c>
      <c r="C17" s="7" t="s">
        <v>31</v>
      </c>
      <c r="D17" s="7" t="s">
        <v>36</v>
      </c>
      <c r="E17" s="7" t="s">
        <v>59</v>
      </c>
      <c r="F17" s="8">
        <v>31773972</v>
      </c>
      <c r="G17" s="8" t="s">
        <v>54</v>
      </c>
      <c r="H17" s="9" t="s">
        <v>55</v>
      </c>
      <c r="I17" s="7" t="s">
        <v>56</v>
      </c>
      <c r="J17" s="7" t="s">
        <v>56</v>
      </c>
      <c r="K17" s="14">
        <f>2014-1961</f>
        <v>53</v>
      </c>
      <c r="L17" s="8" t="s">
        <v>25</v>
      </c>
      <c r="M17" s="7" t="s">
        <v>43</v>
      </c>
      <c r="N17" s="39">
        <v>2</v>
      </c>
      <c r="O17" s="39">
        <v>0.2</v>
      </c>
      <c r="P17" s="23"/>
      <c r="Q17" s="23"/>
      <c r="R17" s="48"/>
      <c r="S17" s="48"/>
      <c r="T17" s="15"/>
    </row>
    <row r="18" spans="1:20" x14ac:dyDescent="0.25">
      <c r="A18" s="10">
        <f t="shared" ref="A18:A81" si="0">+A17+1</f>
        <v>3</v>
      </c>
      <c r="B18" s="13">
        <v>41640</v>
      </c>
      <c r="C18" s="7" t="s">
        <v>60</v>
      </c>
      <c r="D18" s="7" t="s">
        <v>61</v>
      </c>
      <c r="E18" s="7" t="s">
        <v>62</v>
      </c>
      <c r="F18" s="8">
        <v>31764109</v>
      </c>
      <c r="G18" s="8" t="s">
        <v>54</v>
      </c>
      <c r="H18" s="9" t="s">
        <v>55</v>
      </c>
      <c r="I18" s="7" t="s">
        <v>56</v>
      </c>
      <c r="J18" s="7" t="s">
        <v>56</v>
      </c>
      <c r="K18" s="14">
        <v>49</v>
      </c>
      <c r="L18" s="8" t="s">
        <v>25</v>
      </c>
      <c r="M18" s="7" t="s">
        <v>43</v>
      </c>
      <c r="N18" s="39">
        <v>2</v>
      </c>
      <c r="O18" s="39">
        <v>0.2</v>
      </c>
      <c r="P18" s="23"/>
      <c r="Q18" s="23"/>
      <c r="R18" s="48"/>
      <c r="S18" s="48"/>
      <c r="T18" s="15"/>
    </row>
    <row r="19" spans="1:20" x14ac:dyDescent="0.25">
      <c r="A19" s="10">
        <f t="shared" si="0"/>
        <v>4</v>
      </c>
      <c r="B19" s="13">
        <v>41640</v>
      </c>
      <c r="C19" s="7" t="s">
        <v>64</v>
      </c>
      <c r="D19" s="7" t="s">
        <v>65</v>
      </c>
      <c r="E19" s="7" t="s">
        <v>66</v>
      </c>
      <c r="F19" s="8">
        <v>31760662</v>
      </c>
      <c r="G19" s="8" t="s">
        <v>54</v>
      </c>
      <c r="H19" s="9" t="s">
        <v>55</v>
      </c>
      <c r="I19" s="7" t="s">
        <v>56</v>
      </c>
      <c r="J19" s="7" t="s">
        <v>56</v>
      </c>
      <c r="K19" s="14">
        <f>2014-1966</f>
        <v>48</v>
      </c>
      <c r="L19" s="8" t="s">
        <v>24</v>
      </c>
      <c r="M19" s="7" t="s">
        <v>43</v>
      </c>
      <c r="N19" s="39"/>
      <c r="O19" s="39"/>
      <c r="P19" s="23"/>
      <c r="Q19" s="23"/>
      <c r="R19" s="48">
        <v>24</v>
      </c>
      <c r="S19" s="48">
        <v>0.2</v>
      </c>
      <c r="T19" s="15"/>
    </row>
    <row r="20" spans="1:20" x14ac:dyDescent="0.25">
      <c r="A20" s="10">
        <f t="shared" si="0"/>
        <v>5</v>
      </c>
      <c r="B20" s="13">
        <v>41640</v>
      </c>
      <c r="C20" s="7" t="s">
        <v>67</v>
      </c>
      <c r="D20" s="7" t="s">
        <v>68</v>
      </c>
      <c r="E20" s="7" t="s">
        <v>69</v>
      </c>
      <c r="F20" s="8">
        <v>31764316</v>
      </c>
      <c r="G20" s="8" t="s">
        <v>54</v>
      </c>
      <c r="H20" s="9" t="s">
        <v>55</v>
      </c>
      <c r="I20" s="7" t="s">
        <v>56</v>
      </c>
      <c r="J20" s="7" t="s">
        <v>56</v>
      </c>
      <c r="K20" s="14">
        <f>2014-1957</f>
        <v>57</v>
      </c>
      <c r="L20" s="8" t="s">
        <v>24</v>
      </c>
      <c r="M20" s="7" t="s">
        <v>43</v>
      </c>
      <c r="N20" s="39">
        <v>2.5</v>
      </c>
      <c r="O20" s="39">
        <v>0.25</v>
      </c>
      <c r="P20" s="23"/>
      <c r="Q20" s="23"/>
      <c r="R20" s="48"/>
      <c r="S20" s="48"/>
      <c r="T20" s="15"/>
    </row>
    <row r="21" spans="1:20" x14ac:dyDescent="0.25">
      <c r="A21" s="10">
        <f t="shared" si="0"/>
        <v>6</v>
      </c>
      <c r="B21" s="13">
        <v>41640</v>
      </c>
      <c r="C21" s="7" t="s">
        <v>28</v>
      </c>
      <c r="D21" s="7" t="s">
        <v>23</v>
      </c>
      <c r="E21" s="7" t="s">
        <v>70</v>
      </c>
      <c r="F21" s="8">
        <v>31764781</v>
      </c>
      <c r="G21" s="8" t="s">
        <v>54</v>
      </c>
      <c r="H21" s="9" t="s">
        <v>55</v>
      </c>
      <c r="I21" s="7" t="s">
        <v>56</v>
      </c>
      <c r="J21" s="7" t="s">
        <v>56</v>
      </c>
      <c r="K21" s="14">
        <f>2014-1969</f>
        <v>45</v>
      </c>
      <c r="L21" s="8" t="s">
        <v>24</v>
      </c>
      <c r="M21" s="7" t="s">
        <v>43</v>
      </c>
      <c r="N21" s="39">
        <v>2</v>
      </c>
      <c r="O21" s="39">
        <v>0.2</v>
      </c>
      <c r="P21" s="23"/>
      <c r="Q21" s="23"/>
      <c r="R21" s="48"/>
      <c r="S21" s="48"/>
      <c r="T21" s="15"/>
    </row>
    <row r="22" spans="1:20" x14ac:dyDescent="0.25">
      <c r="A22" s="10">
        <f t="shared" si="0"/>
        <v>7</v>
      </c>
      <c r="B22" s="13">
        <v>41640</v>
      </c>
      <c r="C22" s="7" t="s">
        <v>71</v>
      </c>
      <c r="D22" s="7" t="s">
        <v>72</v>
      </c>
      <c r="E22" s="7" t="s">
        <v>73</v>
      </c>
      <c r="F22" s="8">
        <v>31642461</v>
      </c>
      <c r="G22" s="8" t="s">
        <v>54</v>
      </c>
      <c r="H22" s="9" t="s">
        <v>55</v>
      </c>
      <c r="I22" s="7" t="s">
        <v>56</v>
      </c>
      <c r="J22" s="7" t="s">
        <v>56</v>
      </c>
      <c r="K22" s="14">
        <f>2014-1972</f>
        <v>42</v>
      </c>
      <c r="L22" s="8" t="s">
        <v>24</v>
      </c>
      <c r="M22" s="7" t="s">
        <v>43</v>
      </c>
      <c r="N22" s="39">
        <v>2</v>
      </c>
      <c r="O22" s="39">
        <v>0.2</v>
      </c>
      <c r="P22" s="23"/>
      <c r="Q22" s="23"/>
      <c r="R22" s="48"/>
      <c r="S22" s="48"/>
      <c r="T22" s="15"/>
    </row>
    <row r="23" spans="1:20" x14ac:dyDescent="0.25">
      <c r="A23" s="10">
        <f t="shared" si="0"/>
        <v>8</v>
      </c>
      <c r="B23" s="13">
        <v>41640</v>
      </c>
      <c r="C23" s="7" t="s">
        <v>42</v>
      </c>
      <c r="D23" s="7" t="s">
        <v>74</v>
      </c>
      <c r="E23" s="7" t="s">
        <v>75</v>
      </c>
      <c r="F23" s="8">
        <v>31764200</v>
      </c>
      <c r="G23" s="8" t="s">
        <v>54</v>
      </c>
      <c r="H23" s="9" t="s">
        <v>55</v>
      </c>
      <c r="I23" s="7" t="s">
        <v>56</v>
      </c>
      <c r="J23" s="7" t="s">
        <v>56</v>
      </c>
      <c r="K23" s="14">
        <f>2014-1951</f>
        <v>63</v>
      </c>
      <c r="L23" s="8" t="s">
        <v>24</v>
      </c>
      <c r="M23" s="7" t="s">
        <v>43</v>
      </c>
      <c r="N23" s="39"/>
      <c r="O23" s="39"/>
      <c r="P23" s="23"/>
      <c r="Q23" s="23"/>
      <c r="R23" s="48">
        <v>30</v>
      </c>
      <c r="S23" s="48">
        <v>0.25</v>
      </c>
      <c r="T23" s="15"/>
    </row>
    <row r="24" spans="1:20" x14ac:dyDescent="0.25">
      <c r="A24" s="10">
        <f t="shared" si="0"/>
        <v>9</v>
      </c>
      <c r="B24" s="13">
        <v>41640</v>
      </c>
      <c r="C24" s="7" t="s">
        <v>28</v>
      </c>
      <c r="D24" s="7" t="s">
        <v>27</v>
      </c>
      <c r="E24" s="7" t="s">
        <v>76</v>
      </c>
      <c r="F24" s="8">
        <v>31764741</v>
      </c>
      <c r="G24" s="8" t="s">
        <v>54</v>
      </c>
      <c r="H24" s="9" t="s">
        <v>55</v>
      </c>
      <c r="I24" s="7" t="s">
        <v>56</v>
      </c>
      <c r="J24" s="7" t="s">
        <v>56</v>
      </c>
      <c r="K24" s="14">
        <f>2014-1967</f>
        <v>47</v>
      </c>
      <c r="L24" s="8" t="s">
        <v>24</v>
      </c>
      <c r="M24" s="7" t="s">
        <v>43</v>
      </c>
      <c r="N24" s="39">
        <v>1.5</v>
      </c>
      <c r="O24" s="39">
        <v>0.15</v>
      </c>
      <c r="P24" s="23"/>
      <c r="Q24" s="23"/>
      <c r="R24" s="48"/>
      <c r="S24" s="48"/>
      <c r="T24" s="15"/>
    </row>
    <row r="25" spans="1:20" x14ac:dyDescent="0.25">
      <c r="A25" s="10">
        <f t="shared" si="0"/>
        <v>10</v>
      </c>
      <c r="B25" s="13">
        <v>41640</v>
      </c>
      <c r="C25" s="7" t="s">
        <v>30</v>
      </c>
      <c r="D25" s="7" t="s">
        <v>41</v>
      </c>
      <c r="E25" s="7" t="s">
        <v>77</v>
      </c>
      <c r="F25" s="8">
        <v>31764725</v>
      </c>
      <c r="G25" s="8" t="s">
        <v>54</v>
      </c>
      <c r="H25" s="9" t="s">
        <v>55</v>
      </c>
      <c r="I25" s="7" t="s">
        <v>56</v>
      </c>
      <c r="J25" s="7" t="s">
        <v>56</v>
      </c>
      <c r="K25" s="14">
        <f>2014-1950</f>
        <v>64</v>
      </c>
      <c r="L25" s="8" t="s">
        <v>24</v>
      </c>
      <c r="M25" s="7" t="s">
        <v>43</v>
      </c>
      <c r="N25" s="39">
        <v>5</v>
      </c>
      <c r="O25" s="39">
        <v>0.5</v>
      </c>
      <c r="P25" s="23">
        <v>72</v>
      </c>
      <c r="Q25" s="23">
        <v>0.6</v>
      </c>
      <c r="R25" s="48">
        <v>50</v>
      </c>
      <c r="S25" s="48">
        <v>0.42</v>
      </c>
      <c r="T25" s="54">
        <v>1</v>
      </c>
    </row>
    <row r="26" spans="1:20" x14ac:dyDescent="0.25">
      <c r="A26" s="10">
        <f t="shared" si="0"/>
        <v>11</v>
      </c>
      <c r="B26" s="13">
        <v>41640</v>
      </c>
      <c r="C26" s="7" t="s">
        <v>38</v>
      </c>
      <c r="D26" s="7" t="s">
        <v>78</v>
      </c>
      <c r="E26" s="7" t="s">
        <v>79</v>
      </c>
      <c r="F26" s="8">
        <v>31764052</v>
      </c>
      <c r="G26" s="8" t="s">
        <v>54</v>
      </c>
      <c r="H26" s="9" t="s">
        <v>55</v>
      </c>
      <c r="I26" s="7" t="s">
        <v>56</v>
      </c>
      <c r="J26" s="7" t="s">
        <v>56</v>
      </c>
      <c r="K26" s="14">
        <f>2014-1960</f>
        <v>54</v>
      </c>
      <c r="L26" s="8" t="s">
        <v>24</v>
      </c>
      <c r="M26" s="7" t="s">
        <v>43</v>
      </c>
      <c r="N26" s="39">
        <v>2</v>
      </c>
      <c r="O26" s="39">
        <v>0.2</v>
      </c>
      <c r="P26" s="23">
        <v>72</v>
      </c>
      <c r="Q26" s="23">
        <v>0.6</v>
      </c>
      <c r="R26" s="48"/>
      <c r="S26" s="48"/>
      <c r="T26" s="55"/>
    </row>
    <row r="27" spans="1:20" x14ac:dyDescent="0.25">
      <c r="A27" s="10"/>
      <c r="B27" s="13">
        <v>41640</v>
      </c>
      <c r="C27" s="7" t="s">
        <v>52</v>
      </c>
      <c r="D27" s="7" t="s">
        <v>31</v>
      </c>
      <c r="E27" s="7" t="s">
        <v>197</v>
      </c>
      <c r="F27" s="8">
        <v>31682559</v>
      </c>
      <c r="G27" s="8" t="s">
        <v>54</v>
      </c>
      <c r="H27" s="9" t="s">
        <v>55</v>
      </c>
      <c r="I27" s="7" t="s">
        <v>56</v>
      </c>
      <c r="J27" s="7" t="s">
        <v>56</v>
      </c>
      <c r="K27" s="14">
        <v>35</v>
      </c>
      <c r="L27" s="8" t="s">
        <v>24</v>
      </c>
      <c r="M27" s="7" t="s">
        <v>43</v>
      </c>
      <c r="N27" s="39"/>
      <c r="O27" s="39"/>
      <c r="P27" s="23">
        <v>50</v>
      </c>
      <c r="Q27" s="23">
        <v>0.42</v>
      </c>
      <c r="R27" s="48">
        <v>50</v>
      </c>
      <c r="S27" s="48">
        <v>0.42</v>
      </c>
      <c r="T27" s="55"/>
    </row>
    <row r="28" spans="1:20" x14ac:dyDescent="0.25">
      <c r="A28" s="10">
        <f>+A26+1</f>
        <v>12</v>
      </c>
      <c r="B28" s="13">
        <v>41640</v>
      </c>
      <c r="C28" s="7" t="s">
        <v>52</v>
      </c>
      <c r="D28" s="7" t="s">
        <v>39</v>
      </c>
      <c r="E28" s="7" t="s">
        <v>80</v>
      </c>
      <c r="F28" s="8">
        <v>31773973</v>
      </c>
      <c r="G28" s="8" t="s">
        <v>54</v>
      </c>
      <c r="H28" s="9" t="s">
        <v>55</v>
      </c>
      <c r="I28" s="7" t="s">
        <v>56</v>
      </c>
      <c r="J28" s="7" t="s">
        <v>56</v>
      </c>
      <c r="K28" s="14">
        <f>2014-1957</f>
        <v>57</v>
      </c>
      <c r="L28" s="8" t="s">
        <v>24</v>
      </c>
      <c r="M28" s="7" t="s">
        <v>43</v>
      </c>
      <c r="N28" s="39"/>
      <c r="O28" s="39"/>
      <c r="P28" s="23">
        <v>50</v>
      </c>
      <c r="Q28" s="23">
        <v>0.42</v>
      </c>
      <c r="R28" s="48">
        <v>50</v>
      </c>
      <c r="S28" s="48">
        <v>0.42</v>
      </c>
      <c r="T28" s="55"/>
    </row>
    <row r="29" spans="1:20" x14ac:dyDescent="0.25">
      <c r="A29" s="10">
        <f t="shared" si="0"/>
        <v>13</v>
      </c>
      <c r="B29" s="13">
        <v>41640</v>
      </c>
      <c r="C29" s="7" t="s">
        <v>81</v>
      </c>
      <c r="D29" s="7" t="s">
        <v>81</v>
      </c>
      <c r="E29" s="7" t="s">
        <v>82</v>
      </c>
      <c r="F29" s="8">
        <v>31764125</v>
      </c>
      <c r="G29" s="8" t="s">
        <v>54</v>
      </c>
      <c r="H29" s="9" t="s">
        <v>55</v>
      </c>
      <c r="I29" s="7" t="s">
        <v>56</v>
      </c>
      <c r="J29" s="7" t="s">
        <v>56</v>
      </c>
      <c r="K29" s="14">
        <f>2014-1941</f>
        <v>73</v>
      </c>
      <c r="L29" s="8" t="s">
        <v>24</v>
      </c>
      <c r="M29" s="7" t="s">
        <v>43</v>
      </c>
      <c r="N29" s="39"/>
      <c r="O29" s="39"/>
      <c r="P29" s="23">
        <v>80</v>
      </c>
      <c r="Q29" s="23">
        <v>0.67</v>
      </c>
      <c r="R29" s="48">
        <v>50</v>
      </c>
      <c r="S29" s="48">
        <v>0.42</v>
      </c>
      <c r="T29" s="55"/>
    </row>
    <row r="30" spans="1:20" x14ac:dyDescent="0.25">
      <c r="A30" s="10">
        <f t="shared" si="0"/>
        <v>14</v>
      </c>
      <c r="B30" s="13">
        <v>41640</v>
      </c>
      <c r="C30" s="7" t="s">
        <v>37</v>
      </c>
      <c r="D30" s="7" t="s">
        <v>83</v>
      </c>
      <c r="E30" s="7" t="s">
        <v>84</v>
      </c>
      <c r="F30" s="8">
        <v>31608278</v>
      </c>
      <c r="G30" s="8" t="s">
        <v>54</v>
      </c>
      <c r="H30" s="9" t="s">
        <v>55</v>
      </c>
      <c r="I30" s="7" t="s">
        <v>56</v>
      </c>
      <c r="J30" s="7" t="s">
        <v>56</v>
      </c>
      <c r="K30" s="14">
        <f>2014-1954</f>
        <v>60</v>
      </c>
      <c r="L30" s="8" t="s">
        <v>24</v>
      </c>
      <c r="M30" s="7" t="s">
        <v>43</v>
      </c>
      <c r="N30" s="39"/>
      <c r="O30" s="39"/>
      <c r="P30" s="23"/>
      <c r="Q30" s="23"/>
      <c r="R30" s="48">
        <v>60</v>
      </c>
      <c r="S30" s="48">
        <v>0.5</v>
      </c>
      <c r="T30" s="55"/>
    </row>
    <row r="31" spans="1:20" x14ac:dyDescent="0.25">
      <c r="A31" s="10">
        <f t="shared" si="0"/>
        <v>15</v>
      </c>
      <c r="B31" s="13">
        <v>41640</v>
      </c>
      <c r="C31" s="7" t="s">
        <v>40</v>
      </c>
      <c r="D31" s="7" t="s">
        <v>41</v>
      </c>
      <c r="E31" s="7" t="s">
        <v>85</v>
      </c>
      <c r="F31" s="8">
        <v>31764510</v>
      </c>
      <c r="G31" s="8" t="s">
        <v>54</v>
      </c>
      <c r="H31" s="9" t="s">
        <v>55</v>
      </c>
      <c r="I31" s="7" t="s">
        <v>56</v>
      </c>
      <c r="J31" s="7" t="s">
        <v>56</v>
      </c>
      <c r="K31" s="14">
        <f>2014-1946</f>
        <v>68</v>
      </c>
      <c r="L31" s="8" t="s">
        <v>24</v>
      </c>
      <c r="M31" s="7" t="s">
        <v>43</v>
      </c>
      <c r="N31" s="39"/>
      <c r="O31" s="39"/>
      <c r="P31" s="23">
        <v>50</v>
      </c>
      <c r="Q31" s="23">
        <v>0.42</v>
      </c>
      <c r="R31" s="48">
        <v>50</v>
      </c>
      <c r="S31" s="48">
        <v>0.42</v>
      </c>
      <c r="T31" s="55"/>
    </row>
    <row r="32" spans="1:20" x14ac:dyDescent="0.25">
      <c r="A32" s="10">
        <f t="shared" si="0"/>
        <v>16</v>
      </c>
      <c r="B32" s="13">
        <v>41640</v>
      </c>
      <c r="C32" s="7" t="s">
        <v>74</v>
      </c>
      <c r="D32" s="7" t="s">
        <v>27</v>
      </c>
      <c r="E32" s="7" t="s">
        <v>86</v>
      </c>
      <c r="F32" s="8">
        <v>31564272</v>
      </c>
      <c r="G32" s="8" t="s">
        <v>54</v>
      </c>
      <c r="H32" s="9" t="s">
        <v>55</v>
      </c>
      <c r="I32" s="7" t="s">
        <v>56</v>
      </c>
      <c r="J32" s="7" t="s">
        <v>56</v>
      </c>
      <c r="K32" s="14">
        <f>2014-1946</f>
        <v>68</v>
      </c>
      <c r="L32" s="8" t="s">
        <v>25</v>
      </c>
      <c r="M32" s="7" t="s">
        <v>43</v>
      </c>
      <c r="N32" s="39">
        <v>1</v>
      </c>
      <c r="O32" s="39">
        <v>0.1</v>
      </c>
      <c r="P32" s="23">
        <v>60</v>
      </c>
      <c r="Q32" s="23">
        <v>0.5</v>
      </c>
      <c r="R32" s="48"/>
      <c r="S32" s="48"/>
      <c r="T32" s="55"/>
    </row>
    <row r="33" spans="1:20" x14ac:dyDescent="0.25">
      <c r="A33" s="10">
        <f t="shared" si="0"/>
        <v>17</v>
      </c>
      <c r="B33" s="13">
        <v>41640</v>
      </c>
      <c r="C33" s="7" t="s">
        <v>88</v>
      </c>
      <c r="D33" s="7" t="s">
        <v>32</v>
      </c>
      <c r="E33" s="7" t="s">
        <v>89</v>
      </c>
      <c r="F33" s="8">
        <v>31764617</v>
      </c>
      <c r="G33" s="8" t="s">
        <v>54</v>
      </c>
      <c r="H33" s="9" t="s">
        <v>55</v>
      </c>
      <c r="I33" s="7" t="s">
        <v>56</v>
      </c>
      <c r="J33" s="7" t="s">
        <v>56</v>
      </c>
      <c r="K33" s="14">
        <f>2014-1963</f>
        <v>51</v>
      </c>
      <c r="L33" s="8" t="s">
        <v>24</v>
      </c>
      <c r="M33" s="7" t="s">
        <v>43</v>
      </c>
      <c r="N33" s="39"/>
      <c r="O33" s="39"/>
      <c r="P33" s="23">
        <v>60</v>
      </c>
      <c r="Q33" s="23">
        <v>0.5</v>
      </c>
      <c r="R33" s="48"/>
      <c r="S33" s="48"/>
      <c r="T33" s="55"/>
    </row>
    <row r="34" spans="1:20" x14ac:dyDescent="0.25">
      <c r="A34" s="10">
        <f t="shared" si="0"/>
        <v>18</v>
      </c>
      <c r="B34" s="13">
        <v>41671</v>
      </c>
      <c r="C34" s="7" t="s">
        <v>81</v>
      </c>
      <c r="D34" s="7" t="s">
        <v>30</v>
      </c>
      <c r="E34" s="7" t="s">
        <v>90</v>
      </c>
      <c r="F34" s="8">
        <v>31672625</v>
      </c>
      <c r="G34" s="8" t="s">
        <v>54</v>
      </c>
      <c r="H34" s="9" t="s">
        <v>55</v>
      </c>
      <c r="I34" s="7" t="s">
        <v>56</v>
      </c>
      <c r="J34" s="7" t="s">
        <v>56</v>
      </c>
      <c r="K34" s="14">
        <f>2014-1976</f>
        <v>38</v>
      </c>
      <c r="L34" s="8" t="s">
        <v>24</v>
      </c>
      <c r="M34" s="7" t="s">
        <v>43</v>
      </c>
      <c r="N34" s="39">
        <v>2</v>
      </c>
      <c r="O34" s="39">
        <v>0.2</v>
      </c>
      <c r="P34" s="23"/>
      <c r="Q34" s="23"/>
      <c r="R34" s="48"/>
      <c r="S34" s="48"/>
      <c r="T34" s="55"/>
    </row>
    <row r="35" spans="1:20" x14ac:dyDescent="0.25">
      <c r="A35" s="10">
        <f t="shared" si="0"/>
        <v>19</v>
      </c>
      <c r="B35" s="13">
        <v>41671</v>
      </c>
      <c r="C35" s="7" t="s">
        <v>91</v>
      </c>
      <c r="D35" s="7" t="s">
        <v>33</v>
      </c>
      <c r="E35" s="7" t="s">
        <v>92</v>
      </c>
      <c r="F35" s="8">
        <v>31764699</v>
      </c>
      <c r="G35" s="8" t="s">
        <v>54</v>
      </c>
      <c r="H35" s="9" t="s">
        <v>55</v>
      </c>
      <c r="I35" s="7" t="s">
        <v>56</v>
      </c>
      <c r="J35" s="7" t="s">
        <v>56</v>
      </c>
      <c r="K35" s="30">
        <f>2014-1966</f>
        <v>48</v>
      </c>
      <c r="L35" s="8" t="s">
        <v>25</v>
      </c>
      <c r="M35" s="7" t="s">
        <v>43</v>
      </c>
      <c r="N35" s="39">
        <v>3</v>
      </c>
      <c r="O35" s="39">
        <v>0.3</v>
      </c>
      <c r="P35" s="23"/>
      <c r="Q35" s="23"/>
      <c r="R35" s="48"/>
      <c r="S35" s="48"/>
      <c r="T35" s="55"/>
    </row>
    <row r="36" spans="1:20" x14ac:dyDescent="0.25">
      <c r="A36" s="10">
        <f t="shared" si="0"/>
        <v>20</v>
      </c>
      <c r="B36" s="13">
        <v>41671</v>
      </c>
      <c r="C36" s="7" t="s">
        <v>93</v>
      </c>
      <c r="D36" s="7" t="s">
        <v>34</v>
      </c>
      <c r="E36" s="7" t="s">
        <v>94</v>
      </c>
      <c r="F36" s="8">
        <v>31764046</v>
      </c>
      <c r="G36" s="8" t="s">
        <v>54</v>
      </c>
      <c r="H36" s="9" t="s">
        <v>55</v>
      </c>
      <c r="I36" s="7" t="s">
        <v>56</v>
      </c>
      <c r="J36" s="7" t="s">
        <v>56</v>
      </c>
      <c r="K36" s="30">
        <f>2014-1948</f>
        <v>66</v>
      </c>
      <c r="L36" s="8" t="s">
        <v>24</v>
      </c>
      <c r="M36" s="7" t="s">
        <v>43</v>
      </c>
      <c r="N36" s="39">
        <v>2</v>
      </c>
      <c r="O36" s="39">
        <v>0.2</v>
      </c>
      <c r="P36" s="23"/>
      <c r="Q36" s="23"/>
      <c r="R36" s="48"/>
      <c r="S36" s="48"/>
      <c r="T36" s="55"/>
    </row>
    <row r="37" spans="1:20" x14ac:dyDescent="0.25">
      <c r="A37" s="10">
        <f t="shared" si="0"/>
        <v>21</v>
      </c>
      <c r="B37" s="13">
        <v>41671</v>
      </c>
      <c r="C37" s="7" t="s">
        <v>95</v>
      </c>
      <c r="D37" s="7" t="s">
        <v>96</v>
      </c>
      <c r="E37" s="7" t="s">
        <v>97</v>
      </c>
      <c r="F37" s="8">
        <v>31764113</v>
      </c>
      <c r="G37" s="8" t="s">
        <v>54</v>
      </c>
      <c r="H37" s="9" t="s">
        <v>55</v>
      </c>
      <c r="I37" s="7" t="s">
        <v>56</v>
      </c>
      <c r="J37" s="7" t="s">
        <v>56</v>
      </c>
      <c r="K37" s="30">
        <f>2014-1925</f>
        <v>89</v>
      </c>
      <c r="L37" s="8" t="s">
        <v>24</v>
      </c>
      <c r="M37" s="7" t="s">
        <v>43</v>
      </c>
      <c r="N37" s="39"/>
      <c r="O37" s="39"/>
      <c r="P37" s="23"/>
      <c r="Q37" s="23"/>
      <c r="R37" s="48">
        <v>50</v>
      </c>
      <c r="S37" s="48">
        <v>0.42</v>
      </c>
      <c r="T37" s="55"/>
    </row>
    <row r="38" spans="1:20" x14ac:dyDescent="0.25">
      <c r="A38" s="10">
        <f t="shared" si="0"/>
        <v>22</v>
      </c>
      <c r="B38" s="13">
        <v>41671</v>
      </c>
      <c r="C38" s="7" t="s">
        <v>39</v>
      </c>
      <c r="D38" s="7" t="s">
        <v>98</v>
      </c>
      <c r="E38" s="7" t="s">
        <v>99</v>
      </c>
      <c r="F38" s="8">
        <v>31764476</v>
      </c>
      <c r="G38" s="8" t="s">
        <v>54</v>
      </c>
      <c r="H38" s="9" t="s">
        <v>55</v>
      </c>
      <c r="I38" s="7" t="s">
        <v>56</v>
      </c>
      <c r="J38" s="7" t="s">
        <v>56</v>
      </c>
      <c r="K38" s="30">
        <v>60</v>
      </c>
      <c r="L38" s="8" t="s">
        <v>25</v>
      </c>
      <c r="M38" s="7" t="s">
        <v>43</v>
      </c>
      <c r="N38" s="39"/>
      <c r="O38" s="39"/>
      <c r="P38" s="23">
        <v>42</v>
      </c>
      <c r="Q38" s="23">
        <v>0.35</v>
      </c>
      <c r="R38" s="48"/>
      <c r="S38" s="48"/>
      <c r="T38" s="55"/>
    </row>
    <row r="39" spans="1:20" x14ac:dyDescent="0.25">
      <c r="A39" s="10">
        <f t="shared" si="0"/>
        <v>23</v>
      </c>
      <c r="B39" s="13">
        <v>41671</v>
      </c>
      <c r="C39" s="7" t="s">
        <v>95</v>
      </c>
      <c r="D39" s="7" t="s">
        <v>31</v>
      </c>
      <c r="E39" s="7" t="s">
        <v>100</v>
      </c>
      <c r="F39" s="8">
        <v>31754492</v>
      </c>
      <c r="G39" s="8" t="s">
        <v>54</v>
      </c>
      <c r="H39" s="9" t="s">
        <v>55</v>
      </c>
      <c r="I39" s="7" t="s">
        <v>56</v>
      </c>
      <c r="J39" s="7" t="s">
        <v>56</v>
      </c>
      <c r="K39" s="30">
        <f>2014-1940</f>
        <v>74</v>
      </c>
      <c r="L39" s="8" t="s">
        <v>24</v>
      </c>
      <c r="M39" s="7" t="s">
        <v>43</v>
      </c>
      <c r="N39" s="39"/>
      <c r="O39" s="39"/>
      <c r="P39" s="23">
        <v>34</v>
      </c>
      <c r="Q39" s="23">
        <v>0.28000000000000003</v>
      </c>
      <c r="R39" s="48">
        <v>100</v>
      </c>
      <c r="S39" s="48">
        <v>0.83</v>
      </c>
      <c r="T39" s="55"/>
    </row>
    <row r="40" spans="1:20" x14ac:dyDescent="0.25">
      <c r="A40" s="10">
        <f t="shared" si="0"/>
        <v>24</v>
      </c>
      <c r="B40" s="13">
        <v>41671</v>
      </c>
      <c r="C40" s="7" t="s">
        <v>60</v>
      </c>
      <c r="D40" s="7" t="s">
        <v>63</v>
      </c>
      <c r="E40" s="7" t="s">
        <v>101</v>
      </c>
      <c r="F40" s="8">
        <v>41279950</v>
      </c>
      <c r="G40" s="8" t="s">
        <v>54</v>
      </c>
      <c r="H40" s="9" t="s">
        <v>55</v>
      </c>
      <c r="I40" s="7" t="s">
        <v>56</v>
      </c>
      <c r="J40" s="7" t="s">
        <v>56</v>
      </c>
      <c r="K40" s="30">
        <f>2014-1980</f>
        <v>34</v>
      </c>
      <c r="L40" s="8" t="s">
        <v>24</v>
      </c>
      <c r="M40" s="7" t="s">
        <v>43</v>
      </c>
      <c r="N40" s="39"/>
      <c r="O40" s="39"/>
      <c r="P40" s="23">
        <v>50</v>
      </c>
      <c r="Q40" s="23">
        <v>0.42</v>
      </c>
      <c r="R40" s="48"/>
      <c r="S40" s="48"/>
      <c r="T40" s="55"/>
    </row>
    <row r="41" spans="1:20" x14ac:dyDescent="0.25">
      <c r="A41" s="10">
        <f t="shared" si="0"/>
        <v>25</v>
      </c>
      <c r="B41" s="13">
        <v>41640</v>
      </c>
      <c r="C41" s="7" t="s">
        <v>26</v>
      </c>
      <c r="D41" s="7" t="s">
        <v>29</v>
      </c>
      <c r="E41" s="7" t="s">
        <v>102</v>
      </c>
      <c r="F41" s="8">
        <v>40123238</v>
      </c>
      <c r="G41" s="8" t="s">
        <v>54</v>
      </c>
      <c r="H41" s="9" t="s">
        <v>55</v>
      </c>
      <c r="I41" s="7" t="s">
        <v>56</v>
      </c>
      <c r="J41" s="7" t="s">
        <v>103</v>
      </c>
      <c r="K41" s="30">
        <f>2014-1977</f>
        <v>37</v>
      </c>
      <c r="L41" s="8" t="s">
        <v>24</v>
      </c>
      <c r="M41" s="7" t="s">
        <v>43</v>
      </c>
      <c r="N41" s="39"/>
      <c r="O41" s="39"/>
      <c r="P41" s="23">
        <v>24</v>
      </c>
      <c r="Q41" s="23"/>
      <c r="R41" s="48"/>
      <c r="S41" s="48"/>
      <c r="T41" s="55"/>
    </row>
    <row r="42" spans="1:20" x14ac:dyDescent="0.25">
      <c r="A42" s="10">
        <f t="shared" si="0"/>
        <v>26</v>
      </c>
      <c r="B42" s="13">
        <v>41640</v>
      </c>
      <c r="C42" s="7" t="s">
        <v>39</v>
      </c>
      <c r="D42" s="7" t="s">
        <v>52</v>
      </c>
      <c r="E42" s="7" t="s">
        <v>53</v>
      </c>
      <c r="F42" s="8">
        <v>40904580</v>
      </c>
      <c r="G42" s="8" t="s">
        <v>54</v>
      </c>
      <c r="H42" s="9" t="s">
        <v>55</v>
      </c>
      <c r="I42" s="7" t="s">
        <v>56</v>
      </c>
      <c r="J42" s="7" t="s">
        <v>56</v>
      </c>
      <c r="K42" s="31">
        <v>32</v>
      </c>
      <c r="L42" s="8" t="s">
        <v>25</v>
      </c>
      <c r="M42" s="7" t="s">
        <v>43</v>
      </c>
      <c r="N42" s="39">
        <v>3</v>
      </c>
      <c r="O42" s="39">
        <v>0.3</v>
      </c>
      <c r="P42" s="23"/>
      <c r="Q42" s="23">
        <v>0.4</v>
      </c>
      <c r="R42" s="48">
        <v>24</v>
      </c>
      <c r="S42" s="48">
        <v>0.2</v>
      </c>
      <c r="T42" s="56"/>
    </row>
    <row r="43" spans="1:20" x14ac:dyDescent="0.25">
      <c r="A43" s="10">
        <f t="shared" si="0"/>
        <v>27</v>
      </c>
      <c r="B43" s="13">
        <v>41640</v>
      </c>
      <c r="C43" s="7" t="s">
        <v>104</v>
      </c>
      <c r="D43" s="7" t="s">
        <v>35</v>
      </c>
      <c r="E43" s="7" t="s">
        <v>105</v>
      </c>
      <c r="F43" s="8">
        <v>31768157</v>
      </c>
      <c r="G43" s="8" t="s">
        <v>54</v>
      </c>
      <c r="H43" s="9" t="s">
        <v>55</v>
      </c>
      <c r="I43" s="7" t="s">
        <v>106</v>
      </c>
      <c r="J43" s="7" t="s">
        <v>107</v>
      </c>
      <c r="K43" s="31">
        <v>45</v>
      </c>
      <c r="L43" s="8" t="s">
        <v>24</v>
      </c>
      <c r="M43" s="7" t="s">
        <v>43</v>
      </c>
      <c r="N43" s="39"/>
      <c r="O43" s="39"/>
      <c r="P43" s="23"/>
      <c r="Q43" s="23"/>
      <c r="R43" s="48">
        <v>24</v>
      </c>
      <c r="S43" s="48">
        <f t="shared" ref="S43:S53" si="1">R43*10000/120/10000</f>
        <v>0.2</v>
      </c>
      <c r="T43" s="56"/>
    </row>
    <row r="44" spans="1:20" x14ac:dyDescent="0.25">
      <c r="A44" s="10">
        <f t="shared" si="0"/>
        <v>28</v>
      </c>
      <c r="B44" s="13">
        <v>41640</v>
      </c>
      <c r="C44" s="21" t="s">
        <v>108</v>
      </c>
      <c r="D44" s="21" t="s">
        <v>109</v>
      </c>
      <c r="E44" s="21" t="s">
        <v>110</v>
      </c>
      <c r="F44" s="8">
        <v>42167595</v>
      </c>
      <c r="G44" s="8" t="s">
        <v>54</v>
      </c>
      <c r="H44" s="9" t="s">
        <v>55</v>
      </c>
      <c r="I44" s="7" t="s">
        <v>106</v>
      </c>
      <c r="J44" s="7" t="s">
        <v>107</v>
      </c>
      <c r="K44" s="31">
        <v>28</v>
      </c>
      <c r="L44" s="8" t="s">
        <v>24</v>
      </c>
      <c r="M44" s="7" t="s">
        <v>43</v>
      </c>
      <c r="N44" s="39"/>
      <c r="O44" s="39"/>
      <c r="P44" s="23"/>
      <c r="Q44" s="23"/>
      <c r="R44" s="48">
        <v>6</v>
      </c>
      <c r="S44" s="49">
        <f t="shared" si="1"/>
        <v>0.05</v>
      </c>
      <c r="T44" s="56"/>
    </row>
    <row r="45" spans="1:20" x14ac:dyDescent="0.25">
      <c r="A45" s="10">
        <f t="shared" si="0"/>
        <v>29</v>
      </c>
      <c r="B45" s="16">
        <v>41640</v>
      </c>
      <c r="C45" s="19" t="s">
        <v>152</v>
      </c>
      <c r="D45" s="19" t="s">
        <v>153</v>
      </c>
      <c r="E45" s="19" t="s">
        <v>154</v>
      </c>
      <c r="F45" s="17">
        <v>31768405</v>
      </c>
      <c r="G45" s="8" t="s">
        <v>54</v>
      </c>
      <c r="H45" s="9" t="s">
        <v>55</v>
      </c>
      <c r="I45" s="7" t="s">
        <v>106</v>
      </c>
      <c r="J45" s="7" t="s">
        <v>107</v>
      </c>
      <c r="K45" s="31">
        <v>46</v>
      </c>
      <c r="L45" s="8" t="s">
        <v>25</v>
      </c>
      <c r="M45" s="7" t="s">
        <v>43</v>
      </c>
      <c r="N45" s="39"/>
      <c r="O45" s="39"/>
      <c r="P45" s="23"/>
      <c r="Q45" s="23"/>
      <c r="R45" s="48">
        <v>102</v>
      </c>
      <c r="S45" s="49">
        <v>0.85</v>
      </c>
      <c r="T45" s="56"/>
    </row>
    <row r="46" spans="1:20" x14ac:dyDescent="0.25">
      <c r="A46" s="10">
        <f t="shared" si="0"/>
        <v>30</v>
      </c>
      <c r="B46" s="16">
        <v>41640</v>
      </c>
      <c r="C46" s="19" t="s">
        <v>155</v>
      </c>
      <c r="D46" s="19" t="s">
        <v>35</v>
      </c>
      <c r="E46" s="19" t="s">
        <v>156</v>
      </c>
      <c r="F46" s="17">
        <v>31775147</v>
      </c>
      <c r="G46" s="8" t="s">
        <v>54</v>
      </c>
      <c r="H46" s="9" t="s">
        <v>55</v>
      </c>
      <c r="I46" s="7" t="s">
        <v>106</v>
      </c>
      <c r="J46" s="7" t="s">
        <v>107</v>
      </c>
      <c r="K46" s="31">
        <v>47</v>
      </c>
      <c r="L46" s="8" t="s">
        <v>24</v>
      </c>
      <c r="M46" s="7" t="s">
        <v>43</v>
      </c>
      <c r="N46" s="39"/>
      <c r="O46" s="39"/>
      <c r="P46" s="23"/>
      <c r="Q46" s="23"/>
      <c r="R46" s="48">
        <v>50</v>
      </c>
      <c r="S46" s="49">
        <v>0.42</v>
      </c>
      <c r="T46" s="56"/>
    </row>
    <row r="47" spans="1:20" x14ac:dyDescent="0.25">
      <c r="A47" s="10">
        <f t="shared" si="0"/>
        <v>31</v>
      </c>
      <c r="B47" s="13">
        <v>41671</v>
      </c>
      <c r="C47" s="19" t="s">
        <v>157</v>
      </c>
      <c r="D47" s="19" t="s">
        <v>35</v>
      </c>
      <c r="E47" s="19" t="s">
        <v>158</v>
      </c>
      <c r="F47" s="17">
        <v>31775090</v>
      </c>
      <c r="G47" s="8" t="s">
        <v>54</v>
      </c>
      <c r="H47" s="9" t="s">
        <v>55</v>
      </c>
      <c r="I47" s="7" t="s">
        <v>106</v>
      </c>
      <c r="J47" s="7" t="s">
        <v>107</v>
      </c>
      <c r="K47" s="31">
        <v>45</v>
      </c>
      <c r="L47" s="8" t="s">
        <v>24</v>
      </c>
      <c r="M47" s="7" t="s">
        <v>43</v>
      </c>
      <c r="N47" s="39"/>
      <c r="O47" s="39"/>
      <c r="P47" s="23"/>
      <c r="Q47" s="23"/>
      <c r="R47" s="48">
        <v>100</v>
      </c>
      <c r="S47" s="49">
        <v>0.83</v>
      </c>
      <c r="T47" s="56"/>
    </row>
    <row r="48" spans="1:20" x14ac:dyDescent="0.25">
      <c r="A48" s="10">
        <f t="shared" si="0"/>
        <v>32</v>
      </c>
      <c r="B48" s="13">
        <v>41671</v>
      </c>
      <c r="C48" s="19" t="s">
        <v>40</v>
      </c>
      <c r="D48" s="19" t="s">
        <v>121</v>
      </c>
      <c r="E48" s="19" t="s">
        <v>141</v>
      </c>
      <c r="F48" s="17">
        <v>31768079</v>
      </c>
      <c r="G48" s="8" t="s">
        <v>54</v>
      </c>
      <c r="H48" s="9" t="s">
        <v>55</v>
      </c>
      <c r="I48" s="7" t="s">
        <v>106</v>
      </c>
      <c r="J48" s="7" t="s">
        <v>107</v>
      </c>
      <c r="K48" s="31">
        <v>57</v>
      </c>
      <c r="L48" s="8" t="s">
        <v>24</v>
      </c>
      <c r="M48" s="7" t="s">
        <v>43</v>
      </c>
      <c r="N48" s="39">
        <v>2</v>
      </c>
      <c r="O48" s="39">
        <v>0.2</v>
      </c>
      <c r="P48" s="23"/>
      <c r="Q48" s="23"/>
      <c r="R48" s="48">
        <v>18</v>
      </c>
      <c r="S48" s="49">
        <v>0.15</v>
      </c>
      <c r="T48" s="56">
        <v>1</v>
      </c>
    </row>
    <row r="49" spans="1:20" x14ac:dyDescent="0.25">
      <c r="A49" s="10">
        <f t="shared" si="0"/>
        <v>33</v>
      </c>
      <c r="B49" s="13">
        <v>41671</v>
      </c>
      <c r="C49" s="19" t="s">
        <v>159</v>
      </c>
      <c r="D49" s="19" t="s">
        <v>160</v>
      </c>
      <c r="E49" s="19" t="s">
        <v>161</v>
      </c>
      <c r="F49" s="17">
        <v>31768156</v>
      </c>
      <c r="G49" s="8" t="s">
        <v>54</v>
      </c>
      <c r="H49" s="9" t="s">
        <v>55</v>
      </c>
      <c r="I49" s="7" t="s">
        <v>106</v>
      </c>
      <c r="J49" s="7" t="s">
        <v>107</v>
      </c>
      <c r="K49" s="31">
        <v>56</v>
      </c>
      <c r="L49" s="8" t="s">
        <v>24</v>
      </c>
      <c r="M49" s="7" t="s">
        <v>43</v>
      </c>
      <c r="N49" s="39"/>
      <c r="O49" s="39"/>
      <c r="P49" s="23"/>
      <c r="Q49" s="23"/>
      <c r="R49" s="48">
        <v>20</v>
      </c>
      <c r="S49" s="49">
        <v>0.17</v>
      </c>
      <c r="T49" s="56">
        <v>1</v>
      </c>
    </row>
    <row r="50" spans="1:20" x14ac:dyDescent="0.25">
      <c r="A50" s="10">
        <f t="shared" si="0"/>
        <v>34</v>
      </c>
      <c r="B50" s="13">
        <v>41671</v>
      </c>
      <c r="C50" s="19" t="s">
        <v>162</v>
      </c>
      <c r="D50" s="19" t="s">
        <v>163</v>
      </c>
      <c r="E50" s="19" t="s">
        <v>164</v>
      </c>
      <c r="F50" s="17">
        <v>43927070</v>
      </c>
      <c r="G50" s="8" t="s">
        <v>54</v>
      </c>
      <c r="H50" s="9" t="s">
        <v>55</v>
      </c>
      <c r="I50" s="7" t="s">
        <v>56</v>
      </c>
      <c r="J50" s="7" t="s">
        <v>111</v>
      </c>
      <c r="K50" s="31">
        <v>27</v>
      </c>
      <c r="L50" s="8" t="s">
        <v>24</v>
      </c>
      <c r="M50" s="7" t="s">
        <v>43</v>
      </c>
      <c r="N50" s="39">
        <v>3</v>
      </c>
      <c r="O50" s="39">
        <v>0.3</v>
      </c>
      <c r="P50" s="23"/>
      <c r="Q50" s="23"/>
      <c r="R50" s="48">
        <v>12</v>
      </c>
      <c r="S50" s="49">
        <f t="shared" si="1"/>
        <v>0.1</v>
      </c>
      <c r="T50" s="56"/>
    </row>
    <row r="51" spans="1:20" x14ac:dyDescent="0.25">
      <c r="A51" s="10">
        <f t="shared" si="0"/>
        <v>35</v>
      </c>
      <c r="B51" s="13">
        <v>41671</v>
      </c>
      <c r="C51" s="19" t="s">
        <v>165</v>
      </c>
      <c r="D51" s="19" t="s">
        <v>166</v>
      </c>
      <c r="E51" s="19" t="s">
        <v>167</v>
      </c>
      <c r="F51" s="17">
        <v>80190813</v>
      </c>
      <c r="G51" s="8" t="s">
        <v>54</v>
      </c>
      <c r="H51" s="9" t="s">
        <v>55</v>
      </c>
      <c r="I51" s="7" t="s">
        <v>56</v>
      </c>
      <c r="J51" s="7" t="s">
        <v>111</v>
      </c>
      <c r="K51" s="31">
        <v>35</v>
      </c>
      <c r="L51" s="8" t="s">
        <v>24</v>
      </c>
      <c r="M51" s="7" t="s">
        <v>43</v>
      </c>
      <c r="N51" s="39"/>
      <c r="O51" s="39"/>
      <c r="P51" s="23"/>
      <c r="Q51" s="23"/>
      <c r="R51" s="48">
        <v>100</v>
      </c>
      <c r="S51" s="49">
        <f t="shared" si="1"/>
        <v>0.83333333333333337</v>
      </c>
      <c r="T51" s="56"/>
    </row>
    <row r="52" spans="1:20" x14ac:dyDescent="0.25">
      <c r="A52" s="10">
        <f t="shared" si="0"/>
        <v>36</v>
      </c>
      <c r="B52" s="13">
        <v>41671</v>
      </c>
      <c r="C52" s="19" t="s">
        <v>168</v>
      </c>
      <c r="D52" s="19" t="s">
        <v>169</v>
      </c>
      <c r="E52" s="19" t="s">
        <v>170</v>
      </c>
      <c r="F52" s="17">
        <v>31764701</v>
      </c>
      <c r="G52" s="8" t="s">
        <v>54</v>
      </c>
      <c r="H52" s="9" t="s">
        <v>55</v>
      </c>
      <c r="I52" s="7" t="s">
        <v>56</v>
      </c>
      <c r="J52" s="7" t="s">
        <v>111</v>
      </c>
      <c r="K52" s="31">
        <v>55</v>
      </c>
      <c r="L52" s="8" t="s">
        <v>24</v>
      </c>
      <c r="M52" s="7" t="s">
        <v>43</v>
      </c>
      <c r="N52" s="39">
        <v>2</v>
      </c>
      <c r="O52" s="39">
        <v>0.2</v>
      </c>
      <c r="P52" s="23"/>
      <c r="Q52" s="23"/>
      <c r="R52" s="48">
        <v>50</v>
      </c>
      <c r="S52" s="49">
        <f t="shared" si="1"/>
        <v>0.41666666666666669</v>
      </c>
      <c r="T52" s="56"/>
    </row>
    <row r="53" spans="1:20" x14ac:dyDescent="0.25">
      <c r="A53" s="10">
        <f t="shared" si="0"/>
        <v>37</v>
      </c>
      <c r="B53" s="13">
        <v>41671</v>
      </c>
      <c r="C53" s="19" t="s">
        <v>121</v>
      </c>
      <c r="D53" s="19" t="s">
        <v>35</v>
      </c>
      <c r="E53" s="19" t="s">
        <v>171</v>
      </c>
      <c r="F53" s="17">
        <v>31764638</v>
      </c>
      <c r="G53" s="8" t="s">
        <v>54</v>
      </c>
      <c r="H53" s="9" t="s">
        <v>55</v>
      </c>
      <c r="I53" s="7" t="s">
        <v>56</v>
      </c>
      <c r="J53" s="7" t="s">
        <v>111</v>
      </c>
      <c r="K53" s="31">
        <v>52</v>
      </c>
      <c r="L53" s="8" t="s">
        <v>24</v>
      </c>
      <c r="M53" s="7" t="s">
        <v>43</v>
      </c>
      <c r="N53" s="39"/>
      <c r="O53" s="39"/>
      <c r="P53" s="23"/>
      <c r="Q53" s="23"/>
      <c r="R53" s="48">
        <v>50</v>
      </c>
      <c r="S53" s="49">
        <f t="shared" si="1"/>
        <v>0.41666666666666669</v>
      </c>
      <c r="T53" s="56"/>
    </row>
    <row r="54" spans="1:20" x14ac:dyDescent="0.25">
      <c r="A54" s="10">
        <f t="shared" si="0"/>
        <v>38</v>
      </c>
      <c r="B54" s="16">
        <v>41640</v>
      </c>
      <c r="C54" s="19" t="s">
        <v>172</v>
      </c>
      <c r="D54" s="19" t="s">
        <v>173</v>
      </c>
      <c r="E54" s="19" t="s">
        <v>174</v>
      </c>
      <c r="F54" s="17">
        <v>31764793</v>
      </c>
      <c r="G54" s="8" t="s">
        <v>54</v>
      </c>
      <c r="H54" s="9" t="s">
        <v>55</v>
      </c>
      <c r="I54" s="7" t="s">
        <v>56</v>
      </c>
      <c r="J54" s="7" t="s">
        <v>112</v>
      </c>
      <c r="K54" s="31">
        <v>45</v>
      </c>
      <c r="L54" s="8" t="s">
        <v>25</v>
      </c>
      <c r="M54" s="7" t="s">
        <v>43</v>
      </c>
      <c r="N54" s="39">
        <v>3</v>
      </c>
      <c r="O54" s="39">
        <v>0.3</v>
      </c>
      <c r="P54" s="23"/>
      <c r="Q54" s="23"/>
      <c r="R54" s="48"/>
      <c r="S54" s="49"/>
      <c r="T54" s="56"/>
    </row>
    <row r="55" spans="1:20" x14ac:dyDescent="0.25">
      <c r="A55" s="10">
        <f t="shared" si="0"/>
        <v>39</v>
      </c>
      <c r="B55" s="16">
        <v>41640</v>
      </c>
      <c r="C55" s="19" t="s">
        <v>27</v>
      </c>
      <c r="D55" s="19" t="s">
        <v>96</v>
      </c>
      <c r="E55" s="19" t="s">
        <v>175</v>
      </c>
      <c r="F55" s="17">
        <v>43488919</v>
      </c>
      <c r="G55" s="8" t="s">
        <v>54</v>
      </c>
      <c r="H55" s="9" t="s">
        <v>55</v>
      </c>
      <c r="I55" s="7" t="s">
        <v>56</v>
      </c>
      <c r="J55" s="7" t="s">
        <v>112</v>
      </c>
      <c r="K55" s="31">
        <v>28</v>
      </c>
      <c r="L55" s="8" t="s">
        <v>25</v>
      </c>
      <c r="M55" s="7" t="s">
        <v>43</v>
      </c>
      <c r="N55" s="39">
        <v>2</v>
      </c>
      <c r="O55" s="39">
        <v>0.2</v>
      </c>
      <c r="P55" s="23"/>
      <c r="Q55" s="23"/>
      <c r="R55" s="48"/>
      <c r="S55" s="49"/>
      <c r="T55" s="56"/>
    </row>
    <row r="56" spans="1:20" x14ac:dyDescent="0.25">
      <c r="A56" s="10">
        <f t="shared" si="0"/>
        <v>40</v>
      </c>
      <c r="B56" s="16">
        <v>41640</v>
      </c>
      <c r="C56" s="19" t="s">
        <v>96</v>
      </c>
      <c r="D56" s="19" t="s">
        <v>176</v>
      </c>
      <c r="E56" s="19" t="s">
        <v>177</v>
      </c>
      <c r="F56" s="17">
        <v>31764148</v>
      </c>
      <c r="G56" s="8" t="s">
        <v>54</v>
      </c>
      <c r="H56" s="9" t="s">
        <v>55</v>
      </c>
      <c r="I56" s="7" t="s">
        <v>56</v>
      </c>
      <c r="J56" s="7" t="s">
        <v>112</v>
      </c>
      <c r="K56" s="22">
        <v>66</v>
      </c>
      <c r="L56" s="8" t="s">
        <v>25</v>
      </c>
      <c r="M56" s="7" t="s">
        <v>43</v>
      </c>
      <c r="N56" s="39">
        <v>2</v>
      </c>
      <c r="O56" s="39">
        <v>0.1</v>
      </c>
      <c r="P56" s="23">
        <v>15</v>
      </c>
      <c r="Q56" s="23">
        <v>0.1</v>
      </c>
      <c r="R56" s="48"/>
      <c r="S56" s="49"/>
      <c r="T56" s="57">
        <v>1</v>
      </c>
    </row>
    <row r="57" spans="1:20" x14ac:dyDescent="0.25">
      <c r="A57" s="10">
        <f t="shared" si="0"/>
        <v>41</v>
      </c>
      <c r="B57" s="13">
        <v>41671</v>
      </c>
      <c r="C57" s="19" t="s">
        <v>74</v>
      </c>
      <c r="D57" s="19" t="s">
        <v>178</v>
      </c>
      <c r="E57" s="19" t="s">
        <v>179</v>
      </c>
      <c r="F57" s="17">
        <v>44377213</v>
      </c>
      <c r="G57" s="8" t="s">
        <v>54</v>
      </c>
      <c r="H57" s="9" t="s">
        <v>55</v>
      </c>
      <c r="I57" s="7" t="s">
        <v>56</v>
      </c>
      <c r="J57" s="7" t="s">
        <v>112</v>
      </c>
      <c r="K57" s="22">
        <v>27</v>
      </c>
      <c r="L57" s="8" t="s">
        <v>24</v>
      </c>
      <c r="M57" s="7" t="s">
        <v>43</v>
      </c>
      <c r="N57" s="39">
        <v>1</v>
      </c>
      <c r="O57" s="39">
        <v>0.1</v>
      </c>
      <c r="P57" s="23"/>
      <c r="Q57" s="23"/>
      <c r="R57" s="48">
        <v>24</v>
      </c>
      <c r="S57" s="49">
        <v>0.2</v>
      </c>
      <c r="T57" s="56"/>
    </row>
    <row r="58" spans="1:20" x14ac:dyDescent="0.25">
      <c r="A58" s="10">
        <f t="shared" si="0"/>
        <v>42</v>
      </c>
      <c r="B58" s="16">
        <v>41640</v>
      </c>
      <c r="C58" s="19" t="s">
        <v>74</v>
      </c>
      <c r="D58" s="19" t="s">
        <v>180</v>
      </c>
      <c r="E58" s="19" t="s">
        <v>181</v>
      </c>
      <c r="F58" s="17">
        <v>31773932</v>
      </c>
      <c r="G58" s="8" t="s">
        <v>54</v>
      </c>
      <c r="H58" s="9" t="s">
        <v>55</v>
      </c>
      <c r="I58" s="7" t="s">
        <v>56</v>
      </c>
      <c r="J58" s="7" t="s">
        <v>112</v>
      </c>
      <c r="K58" s="22">
        <v>39</v>
      </c>
      <c r="L58" s="8" t="s">
        <v>24</v>
      </c>
      <c r="M58" s="7" t="s">
        <v>43</v>
      </c>
      <c r="N58" s="39">
        <v>1</v>
      </c>
      <c r="O58" s="39">
        <v>0.1</v>
      </c>
      <c r="P58" s="23"/>
      <c r="Q58" s="23"/>
      <c r="R58" s="48">
        <v>24</v>
      </c>
      <c r="S58" s="49">
        <v>0.2</v>
      </c>
      <c r="T58" s="56">
        <v>1</v>
      </c>
    </row>
    <row r="59" spans="1:20" x14ac:dyDescent="0.25">
      <c r="A59" s="10">
        <f t="shared" si="0"/>
        <v>43</v>
      </c>
      <c r="B59" s="16">
        <v>41640</v>
      </c>
      <c r="C59" s="19" t="s">
        <v>116</v>
      </c>
      <c r="D59" s="19" t="s">
        <v>42</v>
      </c>
      <c r="E59" s="19" t="s">
        <v>117</v>
      </c>
      <c r="F59" s="17">
        <v>80532978</v>
      </c>
      <c r="G59" s="8" t="s">
        <v>54</v>
      </c>
      <c r="H59" s="9" t="s">
        <v>55</v>
      </c>
      <c r="I59" s="7" t="s">
        <v>56</v>
      </c>
      <c r="J59" s="7" t="s">
        <v>112</v>
      </c>
      <c r="K59" s="22">
        <v>35</v>
      </c>
      <c r="L59" s="8" t="s">
        <v>24</v>
      </c>
      <c r="M59" s="7" t="s">
        <v>43</v>
      </c>
      <c r="N59" s="39">
        <v>2</v>
      </c>
      <c r="O59" s="39">
        <v>0.2</v>
      </c>
      <c r="P59" s="23"/>
      <c r="Q59" s="23"/>
      <c r="R59" s="48"/>
      <c r="S59" s="49"/>
      <c r="T59" s="56"/>
    </row>
    <row r="60" spans="1:20" x14ac:dyDescent="0.25">
      <c r="A60" s="10">
        <f t="shared" si="0"/>
        <v>44</v>
      </c>
      <c r="B60" s="16">
        <v>41640</v>
      </c>
      <c r="C60" s="19" t="s">
        <v>118</v>
      </c>
      <c r="D60" s="19" t="s">
        <v>119</v>
      </c>
      <c r="E60" s="19" t="s">
        <v>120</v>
      </c>
      <c r="F60" s="17">
        <v>31764499</v>
      </c>
      <c r="G60" s="8" t="s">
        <v>54</v>
      </c>
      <c r="H60" s="9" t="s">
        <v>55</v>
      </c>
      <c r="I60" s="7" t="s">
        <v>56</v>
      </c>
      <c r="J60" s="7" t="s">
        <v>112</v>
      </c>
      <c r="K60" s="22">
        <v>48</v>
      </c>
      <c r="L60" s="8" t="s">
        <v>25</v>
      </c>
      <c r="M60" s="7" t="s">
        <v>43</v>
      </c>
      <c r="N60" s="39">
        <v>1</v>
      </c>
      <c r="O60" s="39">
        <v>0.1</v>
      </c>
      <c r="P60" s="23">
        <v>30</v>
      </c>
      <c r="Q60" s="23">
        <v>0.2</v>
      </c>
      <c r="R60" s="48">
        <v>20</v>
      </c>
      <c r="S60" s="49">
        <v>0.2</v>
      </c>
      <c r="T60" s="56"/>
    </row>
    <row r="61" spans="1:20" x14ac:dyDescent="0.25">
      <c r="A61" s="10">
        <f t="shared" si="0"/>
        <v>45</v>
      </c>
      <c r="B61" s="13">
        <v>41671</v>
      </c>
      <c r="C61" s="19" t="s">
        <v>121</v>
      </c>
      <c r="D61" s="19" t="s">
        <v>122</v>
      </c>
      <c r="E61" s="19" t="s">
        <v>123</v>
      </c>
      <c r="F61" s="17">
        <v>40357549</v>
      </c>
      <c r="G61" s="8" t="s">
        <v>54</v>
      </c>
      <c r="H61" s="9" t="s">
        <v>55</v>
      </c>
      <c r="I61" s="7" t="s">
        <v>56</v>
      </c>
      <c r="J61" s="7" t="s">
        <v>112</v>
      </c>
      <c r="K61" s="22">
        <v>35</v>
      </c>
      <c r="L61" s="8" t="s">
        <v>25</v>
      </c>
      <c r="M61" s="7" t="s">
        <v>43</v>
      </c>
      <c r="N61" s="39">
        <v>1</v>
      </c>
      <c r="O61" s="39">
        <v>0.1</v>
      </c>
      <c r="P61" s="23"/>
      <c r="Q61" s="23"/>
      <c r="R61" s="48"/>
      <c r="S61" s="49"/>
      <c r="T61" s="56"/>
    </row>
    <row r="62" spans="1:20" x14ac:dyDescent="0.25">
      <c r="A62" s="10">
        <f t="shared" si="0"/>
        <v>46</v>
      </c>
      <c r="B62" s="16">
        <v>41640</v>
      </c>
      <c r="C62" s="19" t="s">
        <v>124</v>
      </c>
      <c r="D62" s="19" t="s">
        <v>34</v>
      </c>
      <c r="E62" s="19" t="s">
        <v>125</v>
      </c>
      <c r="F62" s="17">
        <v>10544717</v>
      </c>
      <c r="G62" s="8" t="s">
        <v>54</v>
      </c>
      <c r="H62" s="9" t="s">
        <v>55</v>
      </c>
      <c r="I62" s="7" t="s">
        <v>56</v>
      </c>
      <c r="J62" s="7" t="s">
        <v>112</v>
      </c>
      <c r="K62" s="22">
        <v>36</v>
      </c>
      <c r="L62" s="8" t="s">
        <v>24</v>
      </c>
      <c r="M62" s="7" t="s">
        <v>43</v>
      </c>
      <c r="N62" s="39"/>
      <c r="O62" s="39"/>
      <c r="P62" s="23">
        <v>24</v>
      </c>
      <c r="Q62" s="23">
        <v>0.2</v>
      </c>
      <c r="R62" s="48">
        <v>18</v>
      </c>
      <c r="S62" s="49">
        <v>0.15</v>
      </c>
      <c r="T62" s="56"/>
    </row>
    <row r="63" spans="1:20" x14ac:dyDescent="0.25">
      <c r="A63" s="10">
        <f t="shared" si="0"/>
        <v>47</v>
      </c>
      <c r="B63" s="16">
        <v>41640</v>
      </c>
      <c r="C63" s="19" t="s">
        <v>31</v>
      </c>
      <c r="D63" s="19" t="s">
        <v>126</v>
      </c>
      <c r="E63" s="19" t="s">
        <v>127</v>
      </c>
      <c r="F63" s="17">
        <v>31765602</v>
      </c>
      <c r="G63" s="8" t="s">
        <v>54</v>
      </c>
      <c r="H63" s="9" t="s">
        <v>55</v>
      </c>
      <c r="I63" s="7" t="s">
        <v>113</v>
      </c>
      <c r="J63" s="7" t="s">
        <v>113</v>
      </c>
      <c r="K63" s="22">
        <v>54</v>
      </c>
      <c r="L63" s="8" t="s">
        <v>24</v>
      </c>
      <c r="M63" s="7" t="s">
        <v>43</v>
      </c>
      <c r="N63" s="39">
        <v>4</v>
      </c>
      <c r="O63" s="39">
        <v>0.4</v>
      </c>
      <c r="P63" s="23">
        <v>50</v>
      </c>
      <c r="Q63" s="43">
        <v>0.4</v>
      </c>
      <c r="R63" s="48">
        <v>50</v>
      </c>
      <c r="S63" s="49">
        <v>0.42</v>
      </c>
      <c r="T63" s="56"/>
    </row>
    <row r="64" spans="1:20" x14ac:dyDescent="0.25">
      <c r="A64" s="10">
        <f t="shared" si="0"/>
        <v>48</v>
      </c>
      <c r="B64" s="13">
        <v>41671</v>
      </c>
      <c r="C64" s="19" t="s">
        <v>40</v>
      </c>
      <c r="D64" s="19" t="s">
        <v>128</v>
      </c>
      <c r="E64" s="19" t="s">
        <v>129</v>
      </c>
      <c r="F64" s="17">
        <v>31765690</v>
      </c>
      <c r="G64" s="8" t="s">
        <v>54</v>
      </c>
      <c r="H64" s="9" t="s">
        <v>55</v>
      </c>
      <c r="I64" s="7" t="s">
        <v>113</v>
      </c>
      <c r="J64" s="7" t="s">
        <v>113</v>
      </c>
      <c r="K64" s="22">
        <v>46</v>
      </c>
      <c r="L64" s="8" t="s">
        <v>24</v>
      </c>
      <c r="M64" s="7" t="s">
        <v>43</v>
      </c>
      <c r="N64" s="39"/>
      <c r="O64" s="39"/>
      <c r="P64" s="23">
        <v>50</v>
      </c>
      <c r="Q64" s="43">
        <v>0.4</v>
      </c>
      <c r="R64" s="48">
        <v>50</v>
      </c>
      <c r="S64" s="49">
        <v>0.42</v>
      </c>
      <c r="T64" s="56"/>
    </row>
    <row r="65" spans="1:20" x14ac:dyDescent="0.25">
      <c r="A65" s="10">
        <f t="shared" si="0"/>
        <v>49</v>
      </c>
      <c r="B65" s="13">
        <v>41671</v>
      </c>
      <c r="C65" s="19" t="s">
        <v>130</v>
      </c>
      <c r="D65" s="19" t="s">
        <v>131</v>
      </c>
      <c r="E65" s="19" t="s">
        <v>132</v>
      </c>
      <c r="F65" s="17">
        <v>31774454</v>
      </c>
      <c r="G65" s="8" t="s">
        <v>54</v>
      </c>
      <c r="H65" s="9" t="s">
        <v>55</v>
      </c>
      <c r="I65" s="7" t="s">
        <v>113</v>
      </c>
      <c r="J65" s="7" t="s">
        <v>113</v>
      </c>
      <c r="K65" s="22">
        <v>65</v>
      </c>
      <c r="L65" s="8" t="s">
        <v>24</v>
      </c>
      <c r="M65" s="7" t="s">
        <v>43</v>
      </c>
      <c r="N65" s="39"/>
      <c r="O65" s="39"/>
      <c r="P65" s="23">
        <v>100</v>
      </c>
      <c r="Q65" s="43">
        <v>0.8</v>
      </c>
      <c r="R65" s="48"/>
      <c r="S65" s="49"/>
      <c r="T65" s="56"/>
    </row>
    <row r="66" spans="1:20" x14ac:dyDescent="0.25">
      <c r="A66" s="10">
        <f t="shared" si="0"/>
        <v>50</v>
      </c>
      <c r="B66" s="13">
        <v>41671</v>
      </c>
      <c r="C66" s="19" t="s">
        <v>133</v>
      </c>
      <c r="D66" s="19" t="s">
        <v>134</v>
      </c>
      <c r="E66" s="19" t="s">
        <v>135</v>
      </c>
      <c r="F66" s="17">
        <v>31774451</v>
      </c>
      <c r="G66" s="8" t="s">
        <v>54</v>
      </c>
      <c r="H66" s="9" t="s">
        <v>55</v>
      </c>
      <c r="I66" s="7" t="s">
        <v>113</v>
      </c>
      <c r="J66" s="7" t="s">
        <v>113</v>
      </c>
      <c r="K66" s="22">
        <v>55</v>
      </c>
      <c r="L66" s="8" t="s">
        <v>24</v>
      </c>
      <c r="M66" s="7" t="s">
        <v>43</v>
      </c>
      <c r="N66" s="39">
        <v>2</v>
      </c>
      <c r="O66" s="39">
        <v>0.2</v>
      </c>
      <c r="P66" s="23"/>
      <c r="Q66" s="43"/>
      <c r="R66" s="48"/>
      <c r="S66" s="49"/>
      <c r="T66" s="56"/>
    </row>
    <row r="67" spans="1:20" x14ac:dyDescent="0.25">
      <c r="A67" s="10">
        <f t="shared" si="0"/>
        <v>51</v>
      </c>
      <c r="B67" s="13">
        <v>41671</v>
      </c>
      <c r="C67" s="19" t="s">
        <v>31</v>
      </c>
      <c r="D67" s="19" t="s">
        <v>126</v>
      </c>
      <c r="E67" s="19" t="s">
        <v>136</v>
      </c>
      <c r="F67" s="17"/>
      <c r="G67" s="8" t="s">
        <v>54</v>
      </c>
      <c r="H67" s="9" t="s">
        <v>55</v>
      </c>
      <c r="I67" s="7" t="s">
        <v>113</v>
      </c>
      <c r="J67" s="7" t="s">
        <v>113</v>
      </c>
      <c r="K67" s="22">
        <v>58</v>
      </c>
      <c r="L67" s="8" t="s">
        <v>24</v>
      </c>
      <c r="M67" s="7" t="s">
        <v>43</v>
      </c>
      <c r="N67" s="39"/>
      <c r="O67" s="39"/>
      <c r="P67" s="23">
        <v>50</v>
      </c>
      <c r="Q67" s="43">
        <v>0.4</v>
      </c>
      <c r="R67" s="48">
        <v>24</v>
      </c>
      <c r="S67" s="49">
        <v>0.2</v>
      </c>
      <c r="T67" s="56"/>
    </row>
    <row r="68" spans="1:20" x14ac:dyDescent="0.25">
      <c r="A68" s="10">
        <f t="shared" si="0"/>
        <v>52</v>
      </c>
      <c r="B68" s="13">
        <v>41671</v>
      </c>
      <c r="C68" s="19" t="s">
        <v>137</v>
      </c>
      <c r="D68" s="19" t="s">
        <v>32</v>
      </c>
      <c r="E68" s="19" t="s">
        <v>138</v>
      </c>
      <c r="F68" s="17">
        <v>31765758</v>
      </c>
      <c r="G68" s="8" t="s">
        <v>54</v>
      </c>
      <c r="H68" s="9" t="s">
        <v>55</v>
      </c>
      <c r="I68" s="7" t="s">
        <v>113</v>
      </c>
      <c r="J68" s="7" t="s">
        <v>113</v>
      </c>
      <c r="K68" s="22">
        <v>50</v>
      </c>
      <c r="L68" s="8" t="s">
        <v>24</v>
      </c>
      <c r="M68" s="7" t="s">
        <v>43</v>
      </c>
      <c r="N68" s="39"/>
      <c r="O68" s="39"/>
      <c r="P68" s="23">
        <v>50</v>
      </c>
      <c r="Q68" s="43">
        <v>0.4</v>
      </c>
      <c r="R68" s="48">
        <v>50</v>
      </c>
      <c r="S68" s="49">
        <v>0.42</v>
      </c>
      <c r="T68" s="56"/>
    </row>
    <row r="69" spans="1:20" x14ac:dyDescent="0.25">
      <c r="A69" s="10">
        <f t="shared" si="0"/>
        <v>53</v>
      </c>
      <c r="B69" s="16">
        <v>41640</v>
      </c>
      <c r="C69" s="19" t="s">
        <v>139</v>
      </c>
      <c r="D69" s="19" t="s">
        <v>140</v>
      </c>
      <c r="E69" s="19" t="s">
        <v>141</v>
      </c>
      <c r="F69" s="17">
        <v>31765777</v>
      </c>
      <c r="G69" s="8" t="s">
        <v>54</v>
      </c>
      <c r="H69" s="9" t="s">
        <v>55</v>
      </c>
      <c r="I69" s="7" t="s">
        <v>113</v>
      </c>
      <c r="J69" s="7" t="s">
        <v>113</v>
      </c>
      <c r="K69" s="22">
        <v>58</v>
      </c>
      <c r="L69" s="8" t="s">
        <v>24</v>
      </c>
      <c r="M69" s="7" t="s">
        <v>43</v>
      </c>
      <c r="N69" s="39">
        <v>6</v>
      </c>
      <c r="O69" s="39">
        <v>0.6</v>
      </c>
      <c r="P69" s="23">
        <v>50</v>
      </c>
      <c r="Q69" s="43">
        <v>0.4</v>
      </c>
      <c r="R69" s="48">
        <v>36</v>
      </c>
      <c r="S69" s="49">
        <v>0.3</v>
      </c>
      <c r="T69" s="56"/>
    </row>
    <row r="70" spans="1:20" x14ac:dyDescent="0.25">
      <c r="A70" s="10">
        <f t="shared" si="0"/>
        <v>54</v>
      </c>
      <c r="B70" s="16">
        <v>41640</v>
      </c>
      <c r="C70" s="19" t="s">
        <v>142</v>
      </c>
      <c r="D70" s="19" t="s">
        <v>143</v>
      </c>
      <c r="E70" s="19" t="s">
        <v>144</v>
      </c>
      <c r="F70" s="17">
        <v>31764538</v>
      </c>
      <c r="G70" s="8" t="s">
        <v>54</v>
      </c>
      <c r="H70" s="9" t="s">
        <v>55</v>
      </c>
      <c r="I70" s="7" t="s">
        <v>56</v>
      </c>
      <c r="J70" s="7" t="s">
        <v>114</v>
      </c>
      <c r="K70" s="22">
        <v>53</v>
      </c>
      <c r="L70" s="8" t="s">
        <v>24</v>
      </c>
      <c r="M70" s="7" t="s">
        <v>43</v>
      </c>
      <c r="N70" s="39">
        <v>6</v>
      </c>
      <c r="O70" s="39">
        <v>0.6</v>
      </c>
      <c r="P70" s="23"/>
      <c r="Q70" s="43"/>
      <c r="R70" s="48"/>
      <c r="S70" s="49"/>
      <c r="T70" s="56"/>
    </row>
    <row r="71" spans="1:20" x14ac:dyDescent="0.25">
      <c r="A71" s="10">
        <f t="shared" si="0"/>
        <v>55</v>
      </c>
      <c r="B71" s="16">
        <v>41640</v>
      </c>
      <c r="C71" s="19" t="s">
        <v>145</v>
      </c>
      <c r="D71" s="19" t="s">
        <v>146</v>
      </c>
      <c r="E71" s="19" t="s">
        <v>147</v>
      </c>
      <c r="F71" s="17">
        <v>31764137</v>
      </c>
      <c r="G71" s="8" t="s">
        <v>54</v>
      </c>
      <c r="H71" s="9" t="s">
        <v>55</v>
      </c>
      <c r="I71" s="7" t="s">
        <v>56</v>
      </c>
      <c r="J71" s="7" t="s">
        <v>115</v>
      </c>
      <c r="K71" s="22">
        <v>49</v>
      </c>
      <c r="L71" s="8" t="s">
        <v>24</v>
      </c>
      <c r="M71" s="7" t="s">
        <v>43</v>
      </c>
      <c r="N71" s="39"/>
      <c r="O71" s="39"/>
      <c r="P71" s="23">
        <v>110</v>
      </c>
      <c r="Q71" s="43">
        <v>0.9</v>
      </c>
      <c r="R71" s="48">
        <v>116</v>
      </c>
      <c r="S71" s="49">
        <v>0.9</v>
      </c>
      <c r="T71" s="56"/>
    </row>
    <row r="72" spans="1:20" x14ac:dyDescent="0.25">
      <c r="A72" s="10">
        <f t="shared" si="0"/>
        <v>56</v>
      </c>
      <c r="B72" s="16">
        <v>41640</v>
      </c>
      <c r="C72" s="20" t="s">
        <v>145</v>
      </c>
      <c r="D72" s="19" t="s">
        <v>148</v>
      </c>
      <c r="E72" s="19" t="s">
        <v>147</v>
      </c>
      <c r="F72" s="17">
        <v>44825628</v>
      </c>
      <c r="G72" s="8" t="s">
        <v>54</v>
      </c>
      <c r="H72" s="9" t="s">
        <v>55</v>
      </c>
      <c r="I72" s="7" t="s">
        <v>56</v>
      </c>
      <c r="J72" s="7" t="s">
        <v>115</v>
      </c>
      <c r="K72" s="22">
        <v>56</v>
      </c>
      <c r="L72" s="8" t="s">
        <v>24</v>
      </c>
      <c r="M72" s="7" t="s">
        <v>43</v>
      </c>
      <c r="N72" s="39"/>
      <c r="O72" s="39"/>
      <c r="P72" s="23">
        <v>96</v>
      </c>
      <c r="Q72" s="43">
        <v>0.8</v>
      </c>
      <c r="R72" s="48">
        <v>84</v>
      </c>
      <c r="S72" s="49">
        <v>0.7</v>
      </c>
      <c r="T72" s="56"/>
    </row>
    <row r="73" spans="1:20" x14ac:dyDescent="0.25">
      <c r="A73" s="10">
        <f t="shared" si="0"/>
        <v>57</v>
      </c>
      <c r="B73" s="13">
        <v>41671</v>
      </c>
      <c r="C73" s="20" t="s">
        <v>145</v>
      </c>
      <c r="D73" s="19" t="s">
        <v>148</v>
      </c>
      <c r="E73" s="19" t="s">
        <v>149</v>
      </c>
      <c r="F73" s="17">
        <v>42374974</v>
      </c>
      <c r="G73" s="8" t="s">
        <v>54</v>
      </c>
      <c r="H73" s="9" t="s">
        <v>55</v>
      </c>
      <c r="I73" s="7" t="s">
        <v>56</v>
      </c>
      <c r="J73" s="7" t="s">
        <v>115</v>
      </c>
      <c r="K73" s="22">
        <v>39</v>
      </c>
      <c r="L73" s="8" t="s">
        <v>24</v>
      </c>
      <c r="M73" s="7" t="s">
        <v>43</v>
      </c>
      <c r="N73" s="39">
        <v>4</v>
      </c>
      <c r="O73" s="39">
        <v>0.4</v>
      </c>
      <c r="P73" s="23">
        <v>100</v>
      </c>
      <c r="Q73" s="43">
        <v>0.8</v>
      </c>
      <c r="R73" s="48">
        <v>100</v>
      </c>
      <c r="S73" s="49">
        <v>0.8</v>
      </c>
      <c r="T73" s="56"/>
    </row>
    <row r="74" spans="1:20" x14ac:dyDescent="0.25">
      <c r="A74" s="10">
        <f t="shared" si="0"/>
        <v>58</v>
      </c>
      <c r="B74" s="16">
        <v>41640</v>
      </c>
      <c r="C74" s="19" t="s">
        <v>26</v>
      </c>
      <c r="D74" s="19" t="s">
        <v>150</v>
      </c>
      <c r="E74" s="19" t="s">
        <v>151</v>
      </c>
      <c r="F74" s="17">
        <v>32497604</v>
      </c>
      <c r="G74" s="8" t="s">
        <v>54</v>
      </c>
      <c r="H74" s="9" t="s">
        <v>55</v>
      </c>
      <c r="I74" s="7" t="s">
        <v>56</v>
      </c>
      <c r="J74" s="7" t="s">
        <v>115</v>
      </c>
      <c r="K74" s="22">
        <v>45</v>
      </c>
      <c r="L74" s="8" t="s">
        <v>24</v>
      </c>
      <c r="M74" s="7" t="s">
        <v>43</v>
      </c>
      <c r="N74" s="39"/>
      <c r="O74" s="39"/>
      <c r="P74" s="23"/>
      <c r="Q74" s="43"/>
      <c r="R74" s="48"/>
      <c r="S74" s="50"/>
      <c r="T74" s="56"/>
    </row>
    <row r="75" spans="1:20" x14ac:dyDescent="0.25">
      <c r="A75" s="10">
        <f t="shared" si="0"/>
        <v>59</v>
      </c>
      <c r="B75" s="13">
        <v>41640</v>
      </c>
      <c r="C75" s="18" t="s">
        <v>182</v>
      </c>
      <c r="D75" s="18" t="s">
        <v>183</v>
      </c>
      <c r="E75" s="18" t="s">
        <v>184</v>
      </c>
      <c r="F75" s="8">
        <v>3176589</v>
      </c>
      <c r="G75" s="8" t="s">
        <v>54</v>
      </c>
      <c r="H75" s="9" t="s">
        <v>55</v>
      </c>
      <c r="I75" s="7" t="s">
        <v>55</v>
      </c>
      <c r="J75" s="7" t="s">
        <v>185</v>
      </c>
      <c r="K75" s="30">
        <v>43</v>
      </c>
      <c r="L75" s="8" t="s">
        <v>25</v>
      </c>
      <c r="M75" s="7" t="s">
        <v>43</v>
      </c>
      <c r="N75" s="39">
        <v>12</v>
      </c>
      <c r="O75" s="39">
        <v>1.2</v>
      </c>
      <c r="P75" s="23"/>
      <c r="Q75" s="43"/>
      <c r="R75" s="48">
        <v>100</v>
      </c>
      <c r="S75" s="48">
        <v>1</v>
      </c>
      <c r="T75" s="55"/>
    </row>
    <row r="76" spans="1:20" x14ac:dyDescent="0.25">
      <c r="A76" s="10">
        <f t="shared" si="0"/>
        <v>60</v>
      </c>
      <c r="B76" s="13">
        <v>41671</v>
      </c>
      <c r="C76" s="7" t="s">
        <v>26</v>
      </c>
      <c r="D76" s="7" t="s">
        <v>29</v>
      </c>
      <c r="E76" s="7" t="s">
        <v>102</v>
      </c>
      <c r="F76" s="8">
        <v>40123238</v>
      </c>
      <c r="G76" s="8" t="s">
        <v>54</v>
      </c>
      <c r="H76" s="9" t="s">
        <v>55</v>
      </c>
      <c r="I76" s="7" t="s">
        <v>56</v>
      </c>
      <c r="J76" s="7" t="s">
        <v>103</v>
      </c>
      <c r="K76" s="30">
        <f>2014-1977</f>
        <v>37</v>
      </c>
      <c r="L76" s="8" t="s">
        <v>24</v>
      </c>
      <c r="M76" s="7" t="s">
        <v>43</v>
      </c>
      <c r="N76" s="39"/>
      <c r="O76" s="39"/>
      <c r="P76" s="23">
        <v>24</v>
      </c>
      <c r="Q76" s="23">
        <v>0.4</v>
      </c>
      <c r="R76" s="48"/>
      <c r="S76" s="48"/>
      <c r="T76" s="55"/>
    </row>
    <row r="77" spans="1:20" x14ac:dyDescent="0.25">
      <c r="A77" s="10">
        <f t="shared" si="0"/>
        <v>61</v>
      </c>
      <c r="B77" s="13">
        <v>41640</v>
      </c>
      <c r="C77" s="7" t="s">
        <v>35</v>
      </c>
      <c r="D77" s="7" t="s">
        <v>29</v>
      </c>
      <c r="E77" s="7" t="s">
        <v>285</v>
      </c>
      <c r="F77" s="8">
        <v>440151043</v>
      </c>
      <c r="G77" s="8" t="s">
        <v>54</v>
      </c>
      <c r="H77" s="9" t="s">
        <v>55</v>
      </c>
      <c r="I77" s="7" t="s">
        <v>56</v>
      </c>
      <c r="J77" s="7" t="s">
        <v>103</v>
      </c>
      <c r="K77" s="30">
        <v>28</v>
      </c>
      <c r="L77" s="8" t="s">
        <v>24</v>
      </c>
      <c r="M77" s="7" t="s">
        <v>43</v>
      </c>
      <c r="N77" s="39">
        <v>1.5</v>
      </c>
      <c r="O77" s="39">
        <v>0.15</v>
      </c>
      <c r="P77" s="23"/>
      <c r="Q77" s="23"/>
      <c r="R77" s="48"/>
      <c r="S77" s="48"/>
      <c r="T77" s="55"/>
    </row>
    <row r="78" spans="1:20" x14ac:dyDescent="0.25">
      <c r="A78" s="10">
        <f t="shared" si="0"/>
        <v>62</v>
      </c>
      <c r="B78" s="13">
        <v>41640</v>
      </c>
      <c r="C78" s="7" t="s">
        <v>282</v>
      </c>
      <c r="D78" s="7" t="s">
        <v>283</v>
      </c>
      <c r="E78" s="7" t="s">
        <v>284</v>
      </c>
      <c r="F78" s="8">
        <v>31621662</v>
      </c>
      <c r="G78" s="8" t="s">
        <v>54</v>
      </c>
      <c r="H78" s="9" t="s">
        <v>55</v>
      </c>
      <c r="I78" s="7" t="s">
        <v>56</v>
      </c>
      <c r="J78" s="7" t="s">
        <v>103</v>
      </c>
      <c r="K78" s="30">
        <v>61</v>
      </c>
      <c r="L78" s="8" t="s">
        <v>24</v>
      </c>
      <c r="M78" s="7" t="s">
        <v>43</v>
      </c>
      <c r="N78" s="39"/>
      <c r="O78" s="39"/>
      <c r="P78" s="23">
        <v>36</v>
      </c>
      <c r="Q78" s="23">
        <v>0.3</v>
      </c>
      <c r="R78" s="48"/>
      <c r="S78" s="48"/>
      <c r="T78" s="55"/>
    </row>
    <row r="79" spans="1:20" x14ac:dyDescent="0.25">
      <c r="A79" s="10">
        <f t="shared" si="0"/>
        <v>63</v>
      </c>
      <c r="B79" s="13">
        <v>41640</v>
      </c>
      <c r="C79" s="7" t="s">
        <v>186</v>
      </c>
      <c r="D79" s="7" t="s">
        <v>29</v>
      </c>
      <c r="E79" s="7" t="s">
        <v>187</v>
      </c>
      <c r="F79" s="8">
        <v>31764310</v>
      </c>
      <c r="G79" s="8" t="s">
        <v>54</v>
      </c>
      <c r="H79" s="9" t="s">
        <v>55</v>
      </c>
      <c r="I79" s="7" t="s">
        <v>56</v>
      </c>
      <c r="J79" s="7" t="s">
        <v>103</v>
      </c>
      <c r="K79" s="30"/>
      <c r="L79" s="8" t="s">
        <v>24</v>
      </c>
      <c r="M79" s="7" t="s">
        <v>43</v>
      </c>
      <c r="N79" s="39">
        <v>1</v>
      </c>
      <c r="O79" s="39">
        <v>0.1</v>
      </c>
      <c r="P79" s="23"/>
      <c r="Q79" s="23"/>
      <c r="R79" s="48"/>
      <c r="S79" s="48"/>
      <c r="T79" s="55"/>
    </row>
    <row r="80" spans="1:20" x14ac:dyDescent="0.25">
      <c r="A80" s="10">
        <f t="shared" si="0"/>
        <v>64</v>
      </c>
      <c r="B80" s="13">
        <v>41640</v>
      </c>
      <c r="C80" s="7" t="s">
        <v>188</v>
      </c>
      <c r="D80" s="7" t="s">
        <v>189</v>
      </c>
      <c r="E80" s="7" t="s">
        <v>190</v>
      </c>
      <c r="F80" s="8">
        <v>31764288</v>
      </c>
      <c r="G80" s="8" t="s">
        <v>54</v>
      </c>
      <c r="H80" s="9" t="s">
        <v>55</v>
      </c>
      <c r="I80" s="7" t="s">
        <v>56</v>
      </c>
      <c r="J80" s="7" t="s">
        <v>103</v>
      </c>
      <c r="K80" s="30">
        <v>54</v>
      </c>
      <c r="L80" s="8" t="s">
        <v>25</v>
      </c>
      <c r="M80" s="7" t="s">
        <v>43</v>
      </c>
      <c r="N80" s="39">
        <v>10</v>
      </c>
      <c r="O80" s="39">
        <v>1</v>
      </c>
      <c r="P80" s="23"/>
      <c r="Q80" s="23"/>
      <c r="R80" s="48"/>
      <c r="S80" s="48"/>
      <c r="T80" s="55"/>
    </row>
    <row r="81" spans="1:20" x14ac:dyDescent="0.25">
      <c r="A81" s="10">
        <f t="shared" si="0"/>
        <v>65</v>
      </c>
      <c r="B81" s="13">
        <v>41671</v>
      </c>
      <c r="C81" s="7" t="s">
        <v>35</v>
      </c>
      <c r="D81" s="7" t="s">
        <v>191</v>
      </c>
      <c r="E81" s="7" t="s">
        <v>192</v>
      </c>
      <c r="F81" s="8">
        <v>31614184</v>
      </c>
      <c r="G81" s="8" t="s">
        <v>54</v>
      </c>
      <c r="H81" s="9" t="s">
        <v>55</v>
      </c>
      <c r="I81" s="7" t="s">
        <v>56</v>
      </c>
      <c r="J81" s="7" t="s">
        <v>103</v>
      </c>
      <c r="K81" s="30">
        <v>57</v>
      </c>
      <c r="L81" s="8" t="s">
        <v>24</v>
      </c>
      <c r="M81" s="7" t="s">
        <v>43</v>
      </c>
      <c r="N81" s="39">
        <v>4</v>
      </c>
      <c r="O81" s="39">
        <v>0.4</v>
      </c>
      <c r="P81" s="23"/>
      <c r="Q81" s="23"/>
      <c r="R81" s="48"/>
      <c r="S81" s="48"/>
      <c r="T81" s="54">
        <v>1</v>
      </c>
    </row>
    <row r="82" spans="1:20" x14ac:dyDescent="0.25">
      <c r="A82" s="10">
        <f t="shared" ref="A82:A124" si="2">+A81+1</f>
        <v>66</v>
      </c>
      <c r="B82" s="13">
        <v>41640</v>
      </c>
      <c r="C82" s="7" t="s">
        <v>193</v>
      </c>
      <c r="D82" s="7" t="s">
        <v>26</v>
      </c>
      <c r="E82" s="7" t="s">
        <v>194</v>
      </c>
      <c r="F82" s="8">
        <v>31764119</v>
      </c>
      <c r="G82" s="8" t="s">
        <v>54</v>
      </c>
      <c r="H82" s="9" t="s">
        <v>55</v>
      </c>
      <c r="I82" s="7" t="s">
        <v>56</v>
      </c>
      <c r="J82" s="7" t="s">
        <v>103</v>
      </c>
      <c r="K82" s="30">
        <v>50</v>
      </c>
      <c r="L82" s="8" t="s">
        <v>24</v>
      </c>
      <c r="M82" s="7" t="s">
        <v>43</v>
      </c>
      <c r="N82" s="39"/>
      <c r="O82" s="39"/>
      <c r="P82" s="23"/>
      <c r="Q82" s="23"/>
      <c r="R82" s="48">
        <v>60</v>
      </c>
      <c r="S82" s="48">
        <v>0.5</v>
      </c>
      <c r="T82" s="55"/>
    </row>
    <row r="83" spans="1:20" x14ac:dyDescent="0.25">
      <c r="A83" s="10">
        <f t="shared" si="2"/>
        <v>67</v>
      </c>
      <c r="B83" s="13">
        <v>41640</v>
      </c>
      <c r="C83" s="18" t="s">
        <v>42</v>
      </c>
      <c r="D83" s="18" t="s">
        <v>74</v>
      </c>
      <c r="E83" s="18" t="s">
        <v>195</v>
      </c>
      <c r="F83" s="8">
        <v>34764613</v>
      </c>
      <c r="G83" s="8" t="s">
        <v>54</v>
      </c>
      <c r="H83" s="9" t="s">
        <v>55</v>
      </c>
      <c r="I83" s="7" t="s">
        <v>56</v>
      </c>
      <c r="J83" s="7" t="s">
        <v>196</v>
      </c>
      <c r="K83" s="30">
        <v>50</v>
      </c>
      <c r="L83" s="8" t="s">
        <v>24</v>
      </c>
      <c r="M83" s="7" t="s">
        <v>43</v>
      </c>
      <c r="N83" s="39">
        <v>6</v>
      </c>
      <c r="O83" s="39">
        <v>0.6</v>
      </c>
      <c r="P83" s="23"/>
      <c r="Q83" s="43"/>
      <c r="R83" s="48"/>
      <c r="S83" s="48"/>
      <c r="T83" s="54">
        <v>1</v>
      </c>
    </row>
    <row r="84" spans="1:20" x14ac:dyDescent="0.25">
      <c r="A84" s="10">
        <f t="shared" si="2"/>
        <v>68</v>
      </c>
      <c r="B84" s="13">
        <v>41640</v>
      </c>
      <c r="C84" s="18" t="s">
        <v>198</v>
      </c>
      <c r="D84" s="18" t="s">
        <v>199</v>
      </c>
      <c r="E84" s="18" t="s">
        <v>200</v>
      </c>
      <c r="F84" s="8">
        <v>31761297</v>
      </c>
      <c r="G84" s="8" t="s">
        <v>54</v>
      </c>
      <c r="H84" s="9" t="s">
        <v>55</v>
      </c>
      <c r="I84" s="7" t="s">
        <v>55</v>
      </c>
      <c r="J84" s="7" t="s">
        <v>201</v>
      </c>
      <c r="K84" s="30">
        <v>62</v>
      </c>
      <c r="L84" s="8" t="s">
        <v>24</v>
      </c>
      <c r="M84" s="7" t="s">
        <v>43</v>
      </c>
      <c r="N84" s="39"/>
      <c r="O84" s="39"/>
      <c r="P84" s="23">
        <v>100</v>
      </c>
      <c r="Q84" s="43">
        <v>0.9</v>
      </c>
      <c r="R84" s="48">
        <v>100</v>
      </c>
      <c r="S84" s="48">
        <v>0.9</v>
      </c>
      <c r="T84" s="55"/>
    </row>
    <row r="85" spans="1:20" x14ac:dyDescent="0.25">
      <c r="A85" s="10">
        <f t="shared" si="2"/>
        <v>69</v>
      </c>
      <c r="B85" s="13">
        <v>41671</v>
      </c>
      <c r="C85" s="18" t="s">
        <v>126</v>
      </c>
      <c r="D85" s="18" t="s">
        <v>202</v>
      </c>
      <c r="E85" s="18" t="s">
        <v>203</v>
      </c>
      <c r="F85" s="8">
        <v>42014764</v>
      </c>
      <c r="G85" s="8" t="s">
        <v>54</v>
      </c>
      <c r="H85" s="9" t="s">
        <v>55</v>
      </c>
      <c r="I85" s="7" t="s">
        <v>55</v>
      </c>
      <c r="J85" s="7" t="s">
        <v>55</v>
      </c>
      <c r="K85" s="30">
        <v>48</v>
      </c>
      <c r="L85" s="8" t="s">
        <v>24</v>
      </c>
      <c r="M85" s="7" t="s">
        <v>43</v>
      </c>
      <c r="N85" s="39">
        <v>55</v>
      </c>
      <c r="O85" s="39">
        <v>5.5</v>
      </c>
      <c r="P85" s="23">
        <v>200</v>
      </c>
      <c r="Q85" s="43">
        <v>1.8</v>
      </c>
      <c r="R85" s="48">
        <v>200</v>
      </c>
      <c r="S85" s="48">
        <v>1.8</v>
      </c>
      <c r="T85" s="55"/>
    </row>
    <row r="86" spans="1:20" x14ac:dyDescent="0.25">
      <c r="A86" s="10">
        <f t="shared" si="2"/>
        <v>70</v>
      </c>
      <c r="B86" s="13">
        <v>41671</v>
      </c>
      <c r="C86" s="18" t="s">
        <v>104</v>
      </c>
      <c r="D86" s="18" t="s">
        <v>29</v>
      </c>
      <c r="E86" s="18" t="s">
        <v>204</v>
      </c>
      <c r="F86" s="8">
        <v>31761818</v>
      </c>
      <c r="G86" s="8" t="s">
        <v>54</v>
      </c>
      <c r="H86" s="9" t="s">
        <v>55</v>
      </c>
      <c r="I86" s="7" t="s">
        <v>55</v>
      </c>
      <c r="J86" s="7" t="s">
        <v>55</v>
      </c>
      <c r="K86" s="30">
        <v>44</v>
      </c>
      <c r="L86" s="8" t="s">
        <v>25</v>
      </c>
      <c r="M86" s="7" t="s">
        <v>43</v>
      </c>
      <c r="N86" s="39">
        <v>18</v>
      </c>
      <c r="O86" s="39">
        <v>1.8</v>
      </c>
      <c r="P86" s="23">
        <v>60</v>
      </c>
      <c r="Q86" s="43">
        <v>0.5</v>
      </c>
      <c r="R86" s="48">
        <v>60</v>
      </c>
      <c r="S86" s="48">
        <v>0.5</v>
      </c>
      <c r="T86" s="55"/>
    </row>
    <row r="87" spans="1:20" x14ac:dyDescent="0.25">
      <c r="A87" s="10">
        <f t="shared" si="2"/>
        <v>71</v>
      </c>
      <c r="B87" s="13">
        <v>41671</v>
      </c>
      <c r="C87" s="7" t="s">
        <v>205</v>
      </c>
      <c r="D87" s="7" t="s">
        <v>206</v>
      </c>
      <c r="E87" s="7" t="s">
        <v>207</v>
      </c>
      <c r="F87" s="8">
        <v>31775150</v>
      </c>
      <c r="G87" s="8" t="s">
        <v>54</v>
      </c>
      <c r="H87" s="9" t="s">
        <v>55</v>
      </c>
      <c r="I87" s="7" t="s">
        <v>106</v>
      </c>
      <c r="J87" s="7" t="s">
        <v>208</v>
      </c>
      <c r="K87" s="22">
        <v>37</v>
      </c>
      <c r="L87" s="8" t="s">
        <v>24</v>
      </c>
      <c r="M87" s="7" t="s">
        <v>43</v>
      </c>
      <c r="N87" s="39">
        <v>1</v>
      </c>
      <c r="O87" s="39">
        <v>0.1</v>
      </c>
      <c r="P87" s="23"/>
      <c r="Q87" s="23"/>
      <c r="R87" s="48"/>
      <c r="S87" s="48"/>
      <c r="T87" s="54">
        <v>1</v>
      </c>
    </row>
    <row r="88" spans="1:20" x14ac:dyDescent="0.25">
      <c r="A88" s="10">
        <f t="shared" si="2"/>
        <v>72</v>
      </c>
      <c r="B88" s="13">
        <v>41671</v>
      </c>
      <c r="C88" s="7" t="s">
        <v>209</v>
      </c>
      <c r="D88" s="7" t="s">
        <v>210</v>
      </c>
      <c r="E88" s="7" t="s">
        <v>211</v>
      </c>
      <c r="F88" s="8">
        <v>43271024</v>
      </c>
      <c r="G88" s="8" t="s">
        <v>54</v>
      </c>
      <c r="H88" s="9" t="s">
        <v>55</v>
      </c>
      <c r="I88" s="7" t="s">
        <v>106</v>
      </c>
      <c r="J88" s="7" t="s">
        <v>208</v>
      </c>
      <c r="K88" s="30">
        <v>34</v>
      </c>
      <c r="L88" s="8" t="s">
        <v>24</v>
      </c>
      <c r="M88" s="7" t="s">
        <v>43</v>
      </c>
      <c r="N88" s="39">
        <v>1</v>
      </c>
      <c r="O88" s="39">
        <v>0.1</v>
      </c>
      <c r="P88" s="23">
        <v>24</v>
      </c>
      <c r="Q88" s="23">
        <v>0.2</v>
      </c>
      <c r="R88" s="48">
        <v>36</v>
      </c>
      <c r="S88" s="48">
        <v>0.3</v>
      </c>
      <c r="T88" s="55"/>
    </row>
    <row r="89" spans="1:20" x14ac:dyDescent="0.25">
      <c r="A89" s="10">
        <f t="shared" si="2"/>
        <v>73</v>
      </c>
      <c r="B89" s="13">
        <v>41671</v>
      </c>
      <c r="C89" s="7" t="s">
        <v>205</v>
      </c>
      <c r="D89" s="7" t="s">
        <v>26</v>
      </c>
      <c r="E89" s="7" t="s">
        <v>212</v>
      </c>
      <c r="F89" s="8">
        <v>31768475</v>
      </c>
      <c r="G89" s="8" t="s">
        <v>54</v>
      </c>
      <c r="H89" s="9" t="s">
        <v>55</v>
      </c>
      <c r="I89" s="7" t="s">
        <v>106</v>
      </c>
      <c r="J89" s="7" t="s">
        <v>208</v>
      </c>
      <c r="K89" s="30">
        <v>73</v>
      </c>
      <c r="L89" s="8" t="s">
        <v>24</v>
      </c>
      <c r="M89" s="7" t="s">
        <v>43</v>
      </c>
      <c r="N89" s="39">
        <v>1</v>
      </c>
      <c r="O89" s="39">
        <v>0.1</v>
      </c>
      <c r="P89" s="23"/>
      <c r="Q89" s="23"/>
      <c r="R89" s="48"/>
      <c r="S89" s="48"/>
      <c r="T89" s="55"/>
    </row>
    <row r="90" spans="1:20" x14ac:dyDescent="0.25">
      <c r="A90" s="10">
        <f t="shared" si="2"/>
        <v>74</v>
      </c>
      <c r="B90" s="13">
        <v>41640</v>
      </c>
      <c r="C90" s="7" t="s">
        <v>205</v>
      </c>
      <c r="D90" s="7" t="s">
        <v>26</v>
      </c>
      <c r="E90" s="7" t="s">
        <v>213</v>
      </c>
      <c r="F90" s="8">
        <v>31768472</v>
      </c>
      <c r="G90" s="8" t="s">
        <v>54</v>
      </c>
      <c r="H90" s="9" t="s">
        <v>55</v>
      </c>
      <c r="I90" s="7" t="s">
        <v>106</v>
      </c>
      <c r="J90" s="7" t="s">
        <v>208</v>
      </c>
      <c r="K90" s="30">
        <v>75</v>
      </c>
      <c r="L90" s="8" t="s">
        <v>24</v>
      </c>
      <c r="M90" s="7" t="s">
        <v>43</v>
      </c>
      <c r="N90" s="39">
        <v>1</v>
      </c>
      <c r="O90" s="39">
        <v>0.1</v>
      </c>
      <c r="P90" s="23"/>
      <c r="Q90" s="23"/>
      <c r="R90" s="48"/>
      <c r="S90" s="48"/>
      <c r="T90" s="55"/>
    </row>
    <row r="91" spans="1:20" x14ac:dyDescent="0.25">
      <c r="A91" s="10">
        <f t="shared" si="2"/>
        <v>75</v>
      </c>
      <c r="B91" s="13">
        <v>41640</v>
      </c>
      <c r="C91" s="7" t="s">
        <v>205</v>
      </c>
      <c r="D91" s="7" t="s">
        <v>206</v>
      </c>
      <c r="E91" s="7" t="s">
        <v>214</v>
      </c>
      <c r="F91" s="8">
        <v>31775150</v>
      </c>
      <c r="G91" s="8" t="s">
        <v>54</v>
      </c>
      <c r="H91" s="9" t="s">
        <v>55</v>
      </c>
      <c r="I91" s="7" t="s">
        <v>106</v>
      </c>
      <c r="J91" s="7" t="s">
        <v>208</v>
      </c>
      <c r="K91" s="30">
        <v>45</v>
      </c>
      <c r="L91" s="8" t="s">
        <v>24</v>
      </c>
      <c r="M91" s="7" t="s">
        <v>43</v>
      </c>
      <c r="N91" s="39">
        <v>1</v>
      </c>
      <c r="O91" s="39">
        <v>0.1</v>
      </c>
      <c r="P91" s="23"/>
      <c r="Q91" s="23"/>
      <c r="R91" s="48">
        <v>20</v>
      </c>
      <c r="S91" s="48">
        <v>0.15</v>
      </c>
      <c r="T91" s="55"/>
    </row>
    <row r="92" spans="1:20" x14ac:dyDescent="0.25">
      <c r="A92" s="10">
        <f t="shared" si="2"/>
        <v>76</v>
      </c>
      <c r="B92" s="13">
        <v>41640</v>
      </c>
      <c r="C92" s="7" t="s">
        <v>205</v>
      </c>
      <c r="D92" s="7" t="s">
        <v>215</v>
      </c>
      <c r="E92" s="7" t="s">
        <v>216</v>
      </c>
      <c r="F92" s="8">
        <v>42722161</v>
      </c>
      <c r="G92" s="8" t="s">
        <v>54</v>
      </c>
      <c r="H92" s="9" t="s">
        <v>55</v>
      </c>
      <c r="I92" s="7" t="s">
        <v>106</v>
      </c>
      <c r="J92" s="7" t="s">
        <v>208</v>
      </c>
      <c r="K92" s="30">
        <v>45</v>
      </c>
      <c r="L92" s="8" t="s">
        <v>24</v>
      </c>
      <c r="M92" s="7" t="s">
        <v>43</v>
      </c>
      <c r="N92" s="39">
        <v>4</v>
      </c>
      <c r="O92" s="39">
        <v>0.4</v>
      </c>
      <c r="P92" s="23"/>
      <c r="Q92" s="23"/>
      <c r="R92" s="48"/>
      <c r="S92" s="48"/>
      <c r="T92" s="55"/>
    </row>
    <row r="93" spans="1:20" x14ac:dyDescent="0.25">
      <c r="A93" s="10">
        <f t="shared" si="2"/>
        <v>77</v>
      </c>
      <c r="B93" s="13">
        <v>41640</v>
      </c>
      <c r="C93" s="7" t="s">
        <v>217</v>
      </c>
      <c r="D93" s="7" t="s">
        <v>218</v>
      </c>
      <c r="E93" s="7" t="s">
        <v>219</v>
      </c>
      <c r="F93" s="8">
        <v>41474117</v>
      </c>
      <c r="G93" s="8" t="s">
        <v>54</v>
      </c>
      <c r="H93" s="9" t="s">
        <v>55</v>
      </c>
      <c r="I93" s="7" t="s">
        <v>106</v>
      </c>
      <c r="J93" s="7" t="s">
        <v>220</v>
      </c>
      <c r="K93" s="30">
        <v>45</v>
      </c>
      <c r="L93" s="8" t="s">
        <v>24</v>
      </c>
      <c r="M93" s="7" t="s">
        <v>43</v>
      </c>
      <c r="N93" s="39">
        <v>2</v>
      </c>
      <c r="O93" s="39">
        <v>0.2</v>
      </c>
      <c r="P93" s="23"/>
      <c r="Q93" s="23"/>
      <c r="R93" s="48"/>
      <c r="S93" s="48"/>
      <c r="T93" s="55"/>
    </row>
    <row r="94" spans="1:20" x14ac:dyDescent="0.25">
      <c r="A94" s="10">
        <f t="shared" si="2"/>
        <v>78</v>
      </c>
      <c r="B94" s="13">
        <v>41640</v>
      </c>
      <c r="C94" s="7" t="s">
        <v>221</v>
      </c>
      <c r="D94" s="7" t="s">
        <v>222</v>
      </c>
      <c r="E94" s="7" t="s">
        <v>223</v>
      </c>
      <c r="F94" s="8">
        <v>31768923</v>
      </c>
      <c r="G94" s="8" t="s">
        <v>54</v>
      </c>
      <c r="H94" s="9" t="s">
        <v>55</v>
      </c>
      <c r="I94" s="7" t="s">
        <v>106</v>
      </c>
      <c r="J94" s="7" t="s">
        <v>220</v>
      </c>
      <c r="K94" s="30">
        <v>45</v>
      </c>
      <c r="L94" s="8" t="s">
        <v>24</v>
      </c>
      <c r="M94" s="7" t="s">
        <v>43</v>
      </c>
      <c r="N94" s="39">
        <v>1</v>
      </c>
      <c r="O94" s="39">
        <v>0.1</v>
      </c>
      <c r="P94" s="23"/>
      <c r="Q94" s="23"/>
      <c r="R94" s="48">
        <v>12</v>
      </c>
      <c r="S94" s="48">
        <v>0.1</v>
      </c>
      <c r="T94" s="54">
        <v>1</v>
      </c>
    </row>
    <row r="95" spans="1:20" x14ac:dyDescent="0.25">
      <c r="A95" s="10">
        <f t="shared" si="2"/>
        <v>79</v>
      </c>
      <c r="B95" s="13">
        <v>41640</v>
      </c>
      <c r="C95" s="7" t="s">
        <v>224</v>
      </c>
      <c r="D95" s="7" t="s">
        <v>218</v>
      </c>
      <c r="E95" s="7" t="s">
        <v>225</v>
      </c>
      <c r="F95" s="8">
        <v>31760219</v>
      </c>
      <c r="G95" s="8" t="s">
        <v>54</v>
      </c>
      <c r="H95" s="9" t="s">
        <v>55</v>
      </c>
      <c r="I95" s="7" t="s">
        <v>106</v>
      </c>
      <c r="J95" s="7" t="s">
        <v>220</v>
      </c>
      <c r="K95" s="30">
        <v>53</v>
      </c>
      <c r="L95" s="8" t="s">
        <v>25</v>
      </c>
      <c r="M95" s="7" t="s">
        <v>43</v>
      </c>
      <c r="N95" s="39"/>
      <c r="O95" s="39"/>
      <c r="P95" s="23"/>
      <c r="Q95" s="23"/>
      <c r="R95" s="48">
        <v>18</v>
      </c>
      <c r="S95" s="48">
        <v>0.15</v>
      </c>
      <c r="T95" s="55"/>
    </row>
    <row r="96" spans="1:20" x14ac:dyDescent="0.25">
      <c r="A96" s="10">
        <f t="shared" si="2"/>
        <v>80</v>
      </c>
      <c r="B96" s="13">
        <v>41640</v>
      </c>
      <c r="C96" s="7" t="s">
        <v>27</v>
      </c>
      <c r="D96" s="7" t="s">
        <v>226</v>
      </c>
      <c r="E96" s="7" t="s">
        <v>227</v>
      </c>
      <c r="F96" s="8">
        <v>32656699</v>
      </c>
      <c r="G96" s="8" t="s">
        <v>54</v>
      </c>
      <c r="H96" s="9" t="s">
        <v>55</v>
      </c>
      <c r="I96" s="7" t="s">
        <v>106</v>
      </c>
      <c r="J96" s="7" t="s">
        <v>220</v>
      </c>
      <c r="K96" s="30">
        <v>48</v>
      </c>
      <c r="L96" s="8" t="s">
        <v>24</v>
      </c>
      <c r="M96" s="7" t="s">
        <v>43</v>
      </c>
      <c r="N96" s="39">
        <v>1</v>
      </c>
      <c r="O96" s="39">
        <v>0.1</v>
      </c>
      <c r="P96" s="23"/>
      <c r="Q96" s="23"/>
      <c r="R96" s="48">
        <v>28</v>
      </c>
      <c r="S96" s="48">
        <v>0.23</v>
      </c>
      <c r="T96" s="54"/>
    </row>
    <row r="97" spans="1:20" x14ac:dyDescent="0.25">
      <c r="A97" s="10">
        <f t="shared" si="2"/>
        <v>81</v>
      </c>
      <c r="B97" s="13">
        <v>41640</v>
      </c>
      <c r="C97" s="7" t="s">
        <v>228</v>
      </c>
      <c r="D97" s="7" t="s">
        <v>229</v>
      </c>
      <c r="E97" s="7" t="s">
        <v>230</v>
      </c>
      <c r="F97" s="8">
        <v>31775182</v>
      </c>
      <c r="G97" s="8" t="s">
        <v>54</v>
      </c>
      <c r="H97" s="9" t="s">
        <v>55</v>
      </c>
      <c r="I97" s="7" t="s">
        <v>106</v>
      </c>
      <c r="J97" s="7" t="s">
        <v>220</v>
      </c>
      <c r="K97" s="30">
        <v>38</v>
      </c>
      <c r="L97" s="8" t="s">
        <v>25</v>
      </c>
      <c r="M97" s="7" t="s">
        <v>43</v>
      </c>
      <c r="N97" s="39"/>
      <c r="O97" s="39"/>
      <c r="P97" s="23"/>
      <c r="Q97" s="23"/>
      <c r="R97" s="48">
        <v>24</v>
      </c>
      <c r="S97" s="48">
        <v>0.2</v>
      </c>
      <c r="T97" s="55"/>
    </row>
    <row r="98" spans="1:20" x14ac:dyDescent="0.25">
      <c r="A98" s="10">
        <f t="shared" si="2"/>
        <v>82</v>
      </c>
      <c r="B98" s="13">
        <v>41671</v>
      </c>
      <c r="C98" s="7" t="s">
        <v>231</v>
      </c>
      <c r="D98" s="7" t="s">
        <v>40</v>
      </c>
      <c r="E98" s="7" t="s">
        <v>232</v>
      </c>
      <c r="F98" s="8">
        <v>31768702</v>
      </c>
      <c r="G98" s="8" t="s">
        <v>54</v>
      </c>
      <c r="H98" s="9" t="s">
        <v>55</v>
      </c>
      <c r="I98" s="7" t="s">
        <v>106</v>
      </c>
      <c r="J98" s="7" t="s">
        <v>220</v>
      </c>
      <c r="K98" s="30">
        <v>62</v>
      </c>
      <c r="L98" s="8" t="s">
        <v>24</v>
      </c>
      <c r="M98" s="7" t="s">
        <v>43</v>
      </c>
      <c r="N98" s="39">
        <v>1</v>
      </c>
      <c r="O98" s="39">
        <v>0.1</v>
      </c>
      <c r="P98" s="23"/>
      <c r="Q98" s="23"/>
      <c r="R98" s="48">
        <v>15</v>
      </c>
      <c r="S98" s="48">
        <v>0.12</v>
      </c>
      <c r="T98" s="55"/>
    </row>
    <row r="99" spans="1:20" x14ac:dyDescent="0.25">
      <c r="A99" s="10">
        <f t="shared" si="2"/>
        <v>83</v>
      </c>
      <c r="B99" s="13">
        <v>41640</v>
      </c>
      <c r="C99" s="7" t="s">
        <v>231</v>
      </c>
      <c r="D99" s="7" t="s">
        <v>40</v>
      </c>
      <c r="E99" s="7" t="s">
        <v>233</v>
      </c>
      <c r="F99" s="8">
        <v>31768035</v>
      </c>
      <c r="G99" s="8" t="s">
        <v>54</v>
      </c>
      <c r="H99" s="9" t="s">
        <v>55</v>
      </c>
      <c r="I99" s="7" t="s">
        <v>106</v>
      </c>
      <c r="J99" s="7" t="s">
        <v>220</v>
      </c>
      <c r="K99" s="30">
        <v>64</v>
      </c>
      <c r="L99" s="8" t="s">
        <v>24</v>
      </c>
      <c r="M99" s="7" t="s">
        <v>43</v>
      </c>
      <c r="N99" s="39"/>
      <c r="O99" s="39"/>
      <c r="P99" s="23"/>
      <c r="Q99" s="23"/>
      <c r="R99" s="48">
        <v>12</v>
      </c>
      <c r="S99" s="48">
        <v>0.1</v>
      </c>
      <c r="T99" s="55"/>
    </row>
    <row r="100" spans="1:20" x14ac:dyDescent="0.25">
      <c r="A100" s="10">
        <f t="shared" si="2"/>
        <v>84</v>
      </c>
      <c r="B100" s="13">
        <v>41640</v>
      </c>
      <c r="C100" s="7" t="s">
        <v>205</v>
      </c>
      <c r="D100" s="7" t="s">
        <v>26</v>
      </c>
      <c r="E100" s="7" t="s">
        <v>234</v>
      </c>
      <c r="F100" s="8">
        <v>31768287</v>
      </c>
      <c r="G100" s="8" t="s">
        <v>54</v>
      </c>
      <c r="H100" s="9" t="s">
        <v>55</v>
      </c>
      <c r="I100" s="7" t="s">
        <v>106</v>
      </c>
      <c r="J100" s="7" t="s">
        <v>220</v>
      </c>
      <c r="K100" s="30">
        <v>62</v>
      </c>
      <c r="L100" s="8" t="s">
        <v>24</v>
      </c>
      <c r="M100" s="7" t="s">
        <v>43</v>
      </c>
      <c r="N100" s="39">
        <v>1</v>
      </c>
      <c r="O100" s="39">
        <v>0.1</v>
      </c>
      <c r="P100" s="23"/>
      <c r="Q100" s="23"/>
      <c r="R100" s="48"/>
      <c r="S100" s="48"/>
      <c r="T100" s="55"/>
    </row>
    <row r="101" spans="1:20" x14ac:dyDescent="0.25">
      <c r="A101" s="10">
        <f t="shared" si="2"/>
        <v>85</v>
      </c>
      <c r="B101" s="13">
        <v>41640</v>
      </c>
      <c r="C101" s="7" t="s">
        <v>205</v>
      </c>
      <c r="D101" s="7" t="s">
        <v>26</v>
      </c>
      <c r="E101" s="7" t="s">
        <v>235</v>
      </c>
      <c r="F101" s="8">
        <v>31768272</v>
      </c>
      <c r="G101" s="8" t="s">
        <v>54</v>
      </c>
      <c r="H101" s="9" t="s">
        <v>55</v>
      </c>
      <c r="I101" s="7" t="s">
        <v>106</v>
      </c>
      <c r="J101" s="7" t="s">
        <v>220</v>
      </c>
      <c r="K101" s="30">
        <v>67</v>
      </c>
      <c r="L101" s="8" t="s">
        <v>24</v>
      </c>
      <c r="M101" s="7" t="s">
        <v>43</v>
      </c>
      <c r="N101" s="39">
        <v>1</v>
      </c>
      <c r="O101" s="39">
        <v>0.1</v>
      </c>
      <c r="P101" s="23"/>
      <c r="Q101" s="23"/>
      <c r="R101" s="48"/>
      <c r="S101" s="48"/>
      <c r="T101" s="55"/>
    </row>
    <row r="102" spans="1:20" x14ac:dyDescent="0.25">
      <c r="A102" s="10">
        <f t="shared" si="2"/>
        <v>86</v>
      </c>
      <c r="B102" s="13">
        <v>41640</v>
      </c>
      <c r="C102" s="7" t="s">
        <v>217</v>
      </c>
      <c r="D102" s="7" t="s">
        <v>218</v>
      </c>
      <c r="E102" s="7" t="s">
        <v>236</v>
      </c>
      <c r="F102" s="8">
        <v>31768629</v>
      </c>
      <c r="G102" s="8" t="s">
        <v>54</v>
      </c>
      <c r="H102" s="9" t="s">
        <v>55</v>
      </c>
      <c r="I102" s="7" t="s">
        <v>106</v>
      </c>
      <c r="J102" s="7" t="s">
        <v>220</v>
      </c>
      <c r="K102" s="30">
        <v>57</v>
      </c>
      <c r="L102" s="8" t="s">
        <v>24</v>
      </c>
      <c r="M102" s="7" t="s">
        <v>43</v>
      </c>
      <c r="N102" s="39"/>
      <c r="O102" s="39"/>
      <c r="P102" s="23">
        <v>48</v>
      </c>
      <c r="Q102" s="23">
        <v>0.4</v>
      </c>
      <c r="R102" s="48">
        <v>30</v>
      </c>
      <c r="S102" s="48">
        <v>0.25</v>
      </c>
      <c r="T102" s="55"/>
    </row>
    <row r="103" spans="1:20" x14ac:dyDescent="0.25">
      <c r="A103" s="10">
        <f t="shared" si="2"/>
        <v>87</v>
      </c>
      <c r="B103" s="13">
        <v>41640</v>
      </c>
      <c r="C103" s="7" t="s">
        <v>237</v>
      </c>
      <c r="D103" s="7" t="s">
        <v>238</v>
      </c>
      <c r="E103" s="7" t="s">
        <v>239</v>
      </c>
      <c r="F103" s="8">
        <v>31615096</v>
      </c>
      <c r="G103" s="8" t="s">
        <v>54</v>
      </c>
      <c r="H103" s="9" t="s">
        <v>55</v>
      </c>
      <c r="I103" s="7" t="s">
        <v>106</v>
      </c>
      <c r="J103" s="7" t="s">
        <v>220</v>
      </c>
      <c r="K103" s="30">
        <v>59</v>
      </c>
      <c r="L103" s="8" t="s">
        <v>25</v>
      </c>
      <c r="M103" s="7" t="s">
        <v>43</v>
      </c>
      <c r="N103" s="39">
        <v>1</v>
      </c>
      <c r="O103" s="39">
        <v>0.1</v>
      </c>
      <c r="P103" s="23"/>
      <c r="Q103" s="23"/>
      <c r="R103" s="48"/>
      <c r="S103" s="48"/>
      <c r="T103" s="55"/>
    </row>
    <row r="104" spans="1:20" x14ac:dyDescent="0.25">
      <c r="A104" s="10">
        <f t="shared" si="2"/>
        <v>88</v>
      </c>
      <c r="B104" s="13">
        <v>41640</v>
      </c>
      <c r="C104" s="7" t="s">
        <v>147</v>
      </c>
      <c r="D104" s="7" t="s">
        <v>26</v>
      </c>
      <c r="E104" s="7" t="s">
        <v>240</v>
      </c>
      <c r="F104" s="8">
        <v>31775198</v>
      </c>
      <c r="G104" s="8" t="s">
        <v>54</v>
      </c>
      <c r="H104" s="9" t="s">
        <v>55</v>
      </c>
      <c r="I104" s="7" t="s">
        <v>106</v>
      </c>
      <c r="J104" s="7" t="s">
        <v>241</v>
      </c>
      <c r="K104" s="30">
        <v>37</v>
      </c>
      <c r="L104" s="8" t="s">
        <v>24</v>
      </c>
      <c r="M104" s="7" t="s">
        <v>43</v>
      </c>
      <c r="N104" s="39">
        <v>1</v>
      </c>
      <c r="O104" s="39">
        <v>0.1</v>
      </c>
      <c r="P104" s="23"/>
      <c r="Q104" s="23"/>
      <c r="R104" s="48"/>
      <c r="S104" s="48"/>
      <c r="T104" s="55"/>
    </row>
    <row r="105" spans="1:20" x14ac:dyDescent="0.25">
      <c r="A105" s="10">
        <f t="shared" si="2"/>
        <v>89</v>
      </c>
      <c r="B105" s="13">
        <v>41640</v>
      </c>
      <c r="C105" s="7" t="s">
        <v>242</v>
      </c>
      <c r="D105" s="7" t="s">
        <v>243</v>
      </c>
      <c r="E105" s="7" t="s">
        <v>244</v>
      </c>
      <c r="F105" s="8">
        <v>31767689</v>
      </c>
      <c r="G105" s="8" t="s">
        <v>54</v>
      </c>
      <c r="H105" s="9" t="s">
        <v>55</v>
      </c>
      <c r="I105" s="7" t="s">
        <v>106</v>
      </c>
      <c r="J105" s="7" t="s">
        <v>241</v>
      </c>
      <c r="K105" s="30">
        <v>50</v>
      </c>
      <c r="L105" s="8" t="s">
        <v>24</v>
      </c>
      <c r="M105" s="7" t="s">
        <v>43</v>
      </c>
      <c r="N105" s="39">
        <v>1</v>
      </c>
      <c r="O105" s="39">
        <v>0.5</v>
      </c>
      <c r="P105" s="23">
        <v>12</v>
      </c>
      <c r="Q105" s="23">
        <v>0.1</v>
      </c>
      <c r="R105" s="48">
        <v>36</v>
      </c>
      <c r="S105" s="48">
        <v>0.3</v>
      </c>
      <c r="T105" s="55"/>
    </row>
    <row r="106" spans="1:20" x14ac:dyDescent="0.25">
      <c r="A106" s="10">
        <f t="shared" si="2"/>
        <v>90</v>
      </c>
      <c r="B106" s="13">
        <v>41640</v>
      </c>
      <c r="C106" s="7" t="s">
        <v>209</v>
      </c>
      <c r="D106" s="7" t="s">
        <v>245</v>
      </c>
      <c r="E106" s="7" t="s">
        <v>246</v>
      </c>
      <c r="F106" s="8">
        <v>31768611</v>
      </c>
      <c r="G106" s="8" t="s">
        <v>54</v>
      </c>
      <c r="H106" s="9" t="s">
        <v>55</v>
      </c>
      <c r="I106" s="7" t="s">
        <v>106</v>
      </c>
      <c r="J106" s="7" t="s">
        <v>241</v>
      </c>
      <c r="K106" s="30">
        <v>47</v>
      </c>
      <c r="L106" s="8" t="s">
        <v>24</v>
      </c>
      <c r="M106" s="7" t="s">
        <v>43</v>
      </c>
      <c r="N106" s="39">
        <v>1</v>
      </c>
      <c r="O106" s="39">
        <v>0.1</v>
      </c>
      <c r="P106" s="23"/>
      <c r="Q106" s="23"/>
      <c r="R106" s="48">
        <v>65</v>
      </c>
      <c r="S106" s="48">
        <v>0.54</v>
      </c>
      <c r="T106" s="55"/>
    </row>
    <row r="107" spans="1:20" x14ac:dyDescent="0.25">
      <c r="A107" s="10">
        <f t="shared" si="2"/>
        <v>91</v>
      </c>
      <c r="B107" s="13">
        <v>41671</v>
      </c>
      <c r="C107" s="7" t="s">
        <v>247</v>
      </c>
      <c r="D107" s="7" t="s">
        <v>42</v>
      </c>
      <c r="E107" s="7" t="s">
        <v>248</v>
      </c>
      <c r="F107" s="8">
        <v>31768526</v>
      </c>
      <c r="G107" s="8" t="s">
        <v>54</v>
      </c>
      <c r="H107" s="9" t="s">
        <v>55</v>
      </c>
      <c r="I107" s="7" t="s">
        <v>106</v>
      </c>
      <c r="J107" s="7" t="s">
        <v>249</v>
      </c>
      <c r="K107" s="30">
        <v>73</v>
      </c>
      <c r="L107" s="8" t="s">
        <v>24</v>
      </c>
      <c r="M107" s="7" t="s">
        <v>43</v>
      </c>
      <c r="N107" s="39"/>
      <c r="O107" s="39"/>
      <c r="P107" s="23">
        <v>24</v>
      </c>
      <c r="Q107" s="23">
        <v>0.2</v>
      </c>
      <c r="R107" s="48"/>
      <c r="S107" s="48"/>
      <c r="T107" s="55"/>
    </row>
    <row r="108" spans="1:20" x14ac:dyDescent="0.25">
      <c r="A108" s="10">
        <f t="shared" si="2"/>
        <v>92</v>
      </c>
      <c r="B108" s="13">
        <v>41640</v>
      </c>
      <c r="C108" s="7" t="s">
        <v>247</v>
      </c>
      <c r="D108" s="7" t="s">
        <v>42</v>
      </c>
      <c r="E108" s="7" t="s">
        <v>250</v>
      </c>
      <c r="F108" s="8">
        <v>31768620</v>
      </c>
      <c r="G108" s="8" t="s">
        <v>54</v>
      </c>
      <c r="H108" s="9" t="s">
        <v>55</v>
      </c>
      <c r="I108" s="7" t="s">
        <v>106</v>
      </c>
      <c r="J108" s="7" t="s">
        <v>249</v>
      </c>
      <c r="K108" s="30">
        <v>69</v>
      </c>
      <c r="L108" s="8" t="s">
        <v>24</v>
      </c>
      <c r="M108" s="7" t="s">
        <v>43</v>
      </c>
      <c r="N108" s="39"/>
      <c r="O108" s="39"/>
      <c r="P108" s="23"/>
      <c r="Q108" s="23"/>
      <c r="R108" s="48">
        <v>40</v>
      </c>
      <c r="S108" s="48">
        <v>0.33</v>
      </c>
      <c r="T108" s="55"/>
    </row>
    <row r="109" spans="1:20" x14ac:dyDescent="0.25">
      <c r="A109" s="10">
        <f t="shared" si="2"/>
        <v>93</v>
      </c>
      <c r="B109" s="13">
        <v>41640</v>
      </c>
      <c r="C109" s="7" t="s">
        <v>130</v>
      </c>
      <c r="D109" s="7" t="s">
        <v>128</v>
      </c>
      <c r="E109" s="7" t="s">
        <v>251</v>
      </c>
      <c r="F109" s="8">
        <v>48385177</v>
      </c>
      <c r="G109" s="8" t="s">
        <v>54</v>
      </c>
      <c r="H109" s="9" t="s">
        <v>55</v>
      </c>
      <c r="I109" s="7" t="s">
        <v>106</v>
      </c>
      <c r="J109" s="7" t="s">
        <v>249</v>
      </c>
      <c r="K109" s="30">
        <v>38</v>
      </c>
      <c r="L109" s="8" t="s">
        <v>25</v>
      </c>
      <c r="M109" s="7" t="s">
        <v>43</v>
      </c>
      <c r="N109" s="39">
        <v>3</v>
      </c>
      <c r="O109" s="39">
        <v>0.3</v>
      </c>
      <c r="P109" s="23">
        <v>24</v>
      </c>
      <c r="Q109" s="23">
        <v>0.2</v>
      </c>
      <c r="R109" s="48"/>
      <c r="S109" s="48"/>
      <c r="T109" s="55"/>
    </row>
    <row r="110" spans="1:20" x14ac:dyDescent="0.25">
      <c r="A110" s="10">
        <f t="shared" si="2"/>
        <v>94</v>
      </c>
      <c r="B110" s="13">
        <v>41640</v>
      </c>
      <c r="C110" s="7" t="s">
        <v>30</v>
      </c>
      <c r="D110" s="7" t="s">
        <v>176</v>
      </c>
      <c r="E110" s="7" t="s">
        <v>252</v>
      </c>
      <c r="F110" s="8">
        <v>31768292</v>
      </c>
      <c r="G110" s="8" t="s">
        <v>54</v>
      </c>
      <c r="H110" s="9" t="s">
        <v>55</v>
      </c>
      <c r="I110" s="7" t="s">
        <v>106</v>
      </c>
      <c r="J110" s="7" t="s">
        <v>249</v>
      </c>
      <c r="K110" s="30">
        <v>69</v>
      </c>
      <c r="L110" s="8" t="s">
        <v>24</v>
      </c>
      <c r="M110" s="7" t="s">
        <v>43</v>
      </c>
      <c r="N110" s="39"/>
      <c r="O110" s="39"/>
      <c r="P110" s="23">
        <v>18</v>
      </c>
      <c r="Q110" s="23">
        <v>0.15</v>
      </c>
      <c r="R110" s="48"/>
      <c r="S110" s="48"/>
      <c r="T110" s="55"/>
    </row>
    <row r="111" spans="1:20" x14ac:dyDescent="0.25">
      <c r="A111" s="10">
        <f t="shared" si="2"/>
        <v>95</v>
      </c>
      <c r="B111" s="13">
        <v>41671</v>
      </c>
      <c r="C111" s="7" t="s">
        <v>247</v>
      </c>
      <c r="D111" s="7" t="s">
        <v>253</v>
      </c>
      <c r="E111" s="7" t="s">
        <v>254</v>
      </c>
      <c r="F111" s="8">
        <v>31768504</v>
      </c>
      <c r="G111" s="8" t="s">
        <v>54</v>
      </c>
      <c r="H111" s="9" t="s">
        <v>55</v>
      </c>
      <c r="I111" s="7" t="s">
        <v>106</v>
      </c>
      <c r="J111" s="7" t="s">
        <v>255</v>
      </c>
      <c r="K111" s="30">
        <v>52</v>
      </c>
      <c r="L111" s="8" t="s">
        <v>24</v>
      </c>
      <c r="M111" s="7" t="s">
        <v>43</v>
      </c>
      <c r="N111" s="39">
        <v>1</v>
      </c>
      <c r="O111" s="39">
        <v>0.1</v>
      </c>
      <c r="P111" s="23">
        <v>18</v>
      </c>
      <c r="Q111" s="23">
        <v>0.15</v>
      </c>
      <c r="R111" s="48">
        <v>30</v>
      </c>
      <c r="S111" s="48">
        <v>0.25</v>
      </c>
      <c r="T111" s="55"/>
    </row>
    <row r="112" spans="1:20" x14ac:dyDescent="0.25">
      <c r="A112" s="10">
        <f t="shared" si="2"/>
        <v>96</v>
      </c>
      <c r="B112" s="13">
        <v>41640</v>
      </c>
      <c r="C112" s="7" t="s">
        <v>238</v>
      </c>
      <c r="D112" s="7" t="s">
        <v>30</v>
      </c>
      <c r="E112" s="7" t="s">
        <v>256</v>
      </c>
      <c r="F112" s="8">
        <v>10294041</v>
      </c>
      <c r="G112" s="8" t="s">
        <v>54</v>
      </c>
      <c r="H112" s="9" t="s">
        <v>55</v>
      </c>
      <c r="I112" s="7" t="s">
        <v>106</v>
      </c>
      <c r="J112" s="7" t="s">
        <v>255</v>
      </c>
      <c r="K112" s="30">
        <v>46</v>
      </c>
      <c r="L112" s="8" t="s">
        <v>24</v>
      </c>
      <c r="M112" s="7" t="s">
        <v>43</v>
      </c>
      <c r="N112" s="39"/>
      <c r="O112" s="39"/>
      <c r="P112" s="23">
        <v>36</v>
      </c>
      <c r="Q112" s="23">
        <v>0.3</v>
      </c>
      <c r="R112" s="48"/>
      <c r="S112" s="48"/>
      <c r="T112" s="54"/>
    </row>
    <row r="113" spans="1:20" x14ac:dyDescent="0.25">
      <c r="A113" s="10">
        <f t="shared" si="2"/>
        <v>97</v>
      </c>
      <c r="B113" s="13">
        <v>41671</v>
      </c>
      <c r="C113" s="7" t="s">
        <v>242</v>
      </c>
      <c r="D113" s="7" t="s">
        <v>257</v>
      </c>
      <c r="E113" s="7" t="s">
        <v>258</v>
      </c>
      <c r="F113" s="8">
        <v>31760908</v>
      </c>
      <c r="G113" s="8" t="s">
        <v>54</v>
      </c>
      <c r="H113" s="9" t="s">
        <v>55</v>
      </c>
      <c r="I113" s="7" t="s">
        <v>106</v>
      </c>
      <c r="J113" s="7" t="s">
        <v>255</v>
      </c>
      <c r="K113" s="30">
        <v>51</v>
      </c>
      <c r="L113" s="8" t="s">
        <v>259</v>
      </c>
      <c r="M113" s="7" t="s">
        <v>43</v>
      </c>
      <c r="N113" s="39">
        <v>1</v>
      </c>
      <c r="O113" s="39">
        <v>0.1</v>
      </c>
      <c r="P113" s="23"/>
      <c r="Q113" s="23"/>
      <c r="R113" s="51"/>
      <c r="S113" s="48"/>
      <c r="T113" s="54">
        <v>1</v>
      </c>
    </row>
    <row r="114" spans="1:20" x14ac:dyDescent="0.25">
      <c r="A114" s="10">
        <f t="shared" si="2"/>
        <v>98</v>
      </c>
      <c r="B114" s="13">
        <v>41671</v>
      </c>
      <c r="C114" s="7" t="s">
        <v>206</v>
      </c>
      <c r="D114" s="7" t="s">
        <v>237</v>
      </c>
      <c r="E114" s="7" t="s">
        <v>260</v>
      </c>
      <c r="F114" s="8">
        <v>31772298</v>
      </c>
      <c r="G114" s="8" t="s">
        <v>54</v>
      </c>
      <c r="H114" s="9" t="s">
        <v>55</v>
      </c>
      <c r="I114" s="7" t="s">
        <v>55</v>
      </c>
      <c r="J114" s="7" t="s">
        <v>261</v>
      </c>
      <c r="K114" s="30">
        <v>60</v>
      </c>
      <c r="L114" s="8" t="s">
        <v>24</v>
      </c>
      <c r="M114" s="7" t="s">
        <v>43</v>
      </c>
      <c r="N114" s="39">
        <v>2</v>
      </c>
      <c r="O114" s="39">
        <v>0.2</v>
      </c>
      <c r="P114" s="23">
        <v>50</v>
      </c>
      <c r="Q114" s="23">
        <v>0.41</v>
      </c>
      <c r="R114" s="48">
        <v>60</v>
      </c>
      <c r="S114" s="48">
        <v>0.5</v>
      </c>
      <c r="T114" s="54"/>
    </row>
    <row r="115" spans="1:20" x14ac:dyDescent="0.25">
      <c r="A115" s="10">
        <f t="shared" si="2"/>
        <v>99</v>
      </c>
      <c r="B115" s="13">
        <v>41671</v>
      </c>
      <c r="C115" s="7" t="s">
        <v>262</v>
      </c>
      <c r="D115" s="7" t="s">
        <v>263</v>
      </c>
      <c r="E115" s="7" t="s">
        <v>264</v>
      </c>
      <c r="F115" s="8">
        <v>31656124</v>
      </c>
      <c r="G115" s="8" t="s">
        <v>54</v>
      </c>
      <c r="H115" s="9" t="s">
        <v>55</v>
      </c>
      <c r="I115" s="7" t="s">
        <v>55</v>
      </c>
      <c r="J115" s="7" t="s">
        <v>261</v>
      </c>
      <c r="K115" s="30">
        <v>45</v>
      </c>
      <c r="L115" s="8" t="s">
        <v>24</v>
      </c>
      <c r="M115" s="7" t="s">
        <v>43</v>
      </c>
      <c r="N115" s="39">
        <v>1</v>
      </c>
      <c r="O115" s="39">
        <v>0.1</v>
      </c>
      <c r="P115" s="23">
        <v>12</v>
      </c>
      <c r="Q115" s="23">
        <v>0.1</v>
      </c>
      <c r="R115" s="48"/>
      <c r="S115" s="48">
        <v>0.1</v>
      </c>
      <c r="T115" s="54">
        <v>1</v>
      </c>
    </row>
    <row r="116" spans="1:20" x14ac:dyDescent="0.25">
      <c r="A116" s="10">
        <f t="shared" si="2"/>
        <v>100</v>
      </c>
      <c r="B116" s="13">
        <v>41671</v>
      </c>
      <c r="C116" s="7" t="s">
        <v>265</v>
      </c>
      <c r="D116" s="7" t="s">
        <v>262</v>
      </c>
      <c r="E116" s="7" t="s">
        <v>266</v>
      </c>
      <c r="F116" s="8">
        <v>31760953</v>
      </c>
      <c r="G116" s="8" t="s">
        <v>54</v>
      </c>
      <c r="H116" s="9" t="s">
        <v>55</v>
      </c>
      <c r="I116" s="7" t="s">
        <v>55</v>
      </c>
      <c r="J116" s="7" t="s">
        <v>261</v>
      </c>
      <c r="K116" s="30">
        <v>40</v>
      </c>
      <c r="L116" s="8" t="s">
        <v>25</v>
      </c>
      <c r="M116" s="7" t="s">
        <v>43</v>
      </c>
      <c r="N116" s="39">
        <v>1</v>
      </c>
      <c r="O116" s="39">
        <v>0.1</v>
      </c>
      <c r="P116" s="23"/>
      <c r="Q116" s="23"/>
      <c r="R116" s="48"/>
      <c r="S116" s="48">
        <v>0.1</v>
      </c>
      <c r="T116" s="54"/>
    </row>
    <row r="117" spans="1:20" x14ac:dyDescent="0.25">
      <c r="A117" s="10">
        <f t="shared" si="2"/>
        <v>101</v>
      </c>
      <c r="B117" s="13">
        <v>41671</v>
      </c>
      <c r="C117" s="7" t="s">
        <v>267</v>
      </c>
      <c r="D117" s="7" t="s">
        <v>268</v>
      </c>
      <c r="E117" s="7" t="s">
        <v>269</v>
      </c>
      <c r="F117" s="8">
        <v>44704719</v>
      </c>
      <c r="G117" s="8" t="s">
        <v>54</v>
      </c>
      <c r="H117" s="9" t="s">
        <v>55</v>
      </c>
      <c r="I117" s="7" t="s">
        <v>55</v>
      </c>
      <c r="J117" s="7" t="s">
        <v>261</v>
      </c>
      <c r="K117" s="30">
        <v>27</v>
      </c>
      <c r="L117" s="8" t="s">
        <v>25</v>
      </c>
      <c r="M117" s="7" t="s">
        <v>43</v>
      </c>
      <c r="N117" s="39">
        <v>1</v>
      </c>
      <c r="O117" s="39">
        <v>0.1</v>
      </c>
      <c r="P117" s="23">
        <v>20</v>
      </c>
      <c r="Q117" s="23">
        <v>0.1</v>
      </c>
      <c r="R117" s="48"/>
      <c r="S117" s="48"/>
      <c r="T117" s="54"/>
    </row>
    <row r="118" spans="1:20" x14ac:dyDescent="0.25">
      <c r="A118" s="10">
        <f t="shared" si="2"/>
        <v>102</v>
      </c>
      <c r="B118" s="13">
        <v>41671</v>
      </c>
      <c r="C118" s="7" t="s">
        <v>29</v>
      </c>
      <c r="D118" s="7" t="s">
        <v>270</v>
      </c>
      <c r="E118" s="7" t="s">
        <v>271</v>
      </c>
      <c r="F118" s="8">
        <v>31761672</v>
      </c>
      <c r="G118" s="8" t="s">
        <v>54</v>
      </c>
      <c r="H118" s="9" t="s">
        <v>55</v>
      </c>
      <c r="I118" s="7" t="s">
        <v>55</v>
      </c>
      <c r="J118" s="7" t="s">
        <v>261</v>
      </c>
      <c r="K118" s="30">
        <v>44</v>
      </c>
      <c r="L118" s="8" t="s">
        <v>25</v>
      </c>
      <c r="M118" s="7" t="s">
        <v>43</v>
      </c>
      <c r="N118" s="39">
        <v>1</v>
      </c>
      <c r="O118" s="39">
        <v>0.1</v>
      </c>
      <c r="P118" s="23"/>
      <c r="Q118" s="23"/>
      <c r="R118" s="48">
        <v>25</v>
      </c>
      <c r="S118" s="48">
        <v>0.2</v>
      </c>
      <c r="T118" s="54"/>
    </row>
    <row r="119" spans="1:20" x14ac:dyDescent="0.25">
      <c r="A119" s="10">
        <f t="shared" si="2"/>
        <v>103</v>
      </c>
      <c r="B119" s="13">
        <v>41640</v>
      </c>
      <c r="C119" s="7" t="s">
        <v>29</v>
      </c>
      <c r="D119" s="7" t="s">
        <v>270</v>
      </c>
      <c r="E119" s="7" t="s">
        <v>272</v>
      </c>
      <c r="F119" s="8">
        <v>31760298</v>
      </c>
      <c r="G119" s="8" t="s">
        <v>54</v>
      </c>
      <c r="H119" s="9" t="s">
        <v>55</v>
      </c>
      <c r="I119" s="7" t="s">
        <v>55</v>
      </c>
      <c r="J119" s="7" t="s">
        <v>261</v>
      </c>
      <c r="K119" s="30">
        <v>46</v>
      </c>
      <c r="L119" s="8" t="s">
        <v>24</v>
      </c>
      <c r="M119" s="7" t="s">
        <v>43</v>
      </c>
      <c r="N119" s="39">
        <v>2</v>
      </c>
      <c r="O119" s="39">
        <v>0.2</v>
      </c>
      <c r="P119" s="23">
        <v>12</v>
      </c>
      <c r="Q119" s="23">
        <v>0.1</v>
      </c>
      <c r="R119" s="48">
        <v>12</v>
      </c>
      <c r="S119" s="48">
        <v>0.1</v>
      </c>
      <c r="T119" s="54"/>
    </row>
    <row r="120" spans="1:20" x14ac:dyDescent="0.25">
      <c r="A120" s="10">
        <f t="shared" si="2"/>
        <v>104</v>
      </c>
      <c r="B120" s="13">
        <v>41640</v>
      </c>
      <c r="C120" s="7" t="s">
        <v>206</v>
      </c>
      <c r="D120" s="7" t="s">
        <v>262</v>
      </c>
      <c r="E120" s="7" t="s">
        <v>273</v>
      </c>
      <c r="F120" s="8">
        <v>42384372</v>
      </c>
      <c r="G120" s="8" t="s">
        <v>54</v>
      </c>
      <c r="H120" s="9" t="s">
        <v>55</v>
      </c>
      <c r="I120" s="7" t="s">
        <v>55</v>
      </c>
      <c r="J120" s="7" t="s">
        <v>261</v>
      </c>
      <c r="K120" s="30">
        <v>30</v>
      </c>
      <c r="L120" s="8" t="s">
        <v>25</v>
      </c>
      <c r="M120" s="7" t="s">
        <v>43</v>
      </c>
      <c r="N120" s="39">
        <v>1</v>
      </c>
      <c r="O120" s="39">
        <v>0.1</v>
      </c>
      <c r="P120" s="23">
        <v>12</v>
      </c>
      <c r="Q120" s="23">
        <v>0.1</v>
      </c>
      <c r="R120" s="48">
        <v>12</v>
      </c>
      <c r="S120" s="48">
        <v>0.1</v>
      </c>
      <c r="T120" s="54"/>
    </row>
    <row r="121" spans="1:20" x14ac:dyDescent="0.25">
      <c r="A121" s="10">
        <f t="shared" si="2"/>
        <v>105</v>
      </c>
      <c r="B121" s="13">
        <v>41640</v>
      </c>
      <c r="C121" s="7" t="s">
        <v>231</v>
      </c>
      <c r="D121" s="7" t="s">
        <v>274</v>
      </c>
      <c r="E121" s="7" t="s">
        <v>275</v>
      </c>
      <c r="F121" s="8">
        <v>31761196</v>
      </c>
      <c r="G121" s="8" t="s">
        <v>54</v>
      </c>
      <c r="H121" s="9" t="s">
        <v>55</v>
      </c>
      <c r="I121" s="7" t="s">
        <v>55</v>
      </c>
      <c r="J121" s="7" t="s">
        <v>261</v>
      </c>
      <c r="K121" s="30">
        <v>48</v>
      </c>
      <c r="L121" s="8" t="s">
        <v>24</v>
      </c>
      <c r="M121" s="7" t="s">
        <v>43</v>
      </c>
      <c r="N121" s="39">
        <v>2</v>
      </c>
      <c r="O121" s="39">
        <v>0.2</v>
      </c>
      <c r="P121" s="23"/>
      <c r="Q121" s="23"/>
      <c r="R121" s="48"/>
      <c r="S121" s="48"/>
      <c r="T121" s="54"/>
    </row>
    <row r="122" spans="1:20" x14ac:dyDescent="0.25">
      <c r="A122" s="10">
        <f t="shared" si="2"/>
        <v>106</v>
      </c>
      <c r="B122" s="13">
        <v>41671</v>
      </c>
      <c r="C122" s="7" t="s">
        <v>276</v>
      </c>
      <c r="D122" s="7" t="s">
        <v>30</v>
      </c>
      <c r="E122" s="7" t="s">
        <v>277</v>
      </c>
      <c r="F122" s="8">
        <v>47622371</v>
      </c>
      <c r="G122" s="8" t="s">
        <v>54</v>
      </c>
      <c r="H122" s="9" t="s">
        <v>55</v>
      </c>
      <c r="I122" s="7" t="s">
        <v>55</v>
      </c>
      <c r="J122" s="7" t="s">
        <v>261</v>
      </c>
      <c r="K122" s="30">
        <v>55</v>
      </c>
      <c r="L122" s="8" t="s">
        <v>25</v>
      </c>
      <c r="M122" s="7" t="s">
        <v>43</v>
      </c>
      <c r="N122" s="39">
        <v>1</v>
      </c>
      <c r="O122" s="39">
        <v>0.1</v>
      </c>
      <c r="P122" s="23"/>
      <c r="Q122" s="23"/>
      <c r="R122" s="48"/>
      <c r="S122" s="48"/>
      <c r="T122" s="54"/>
    </row>
    <row r="123" spans="1:20" x14ac:dyDescent="0.25">
      <c r="A123" s="10">
        <f t="shared" si="2"/>
        <v>107</v>
      </c>
      <c r="B123" s="13">
        <v>41671</v>
      </c>
      <c r="C123" s="7" t="s">
        <v>217</v>
      </c>
      <c r="D123" s="7" t="s">
        <v>278</v>
      </c>
      <c r="E123" s="7" t="s">
        <v>279</v>
      </c>
      <c r="F123" s="8">
        <v>47711642</v>
      </c>
      <c r="G123" s="8" t="s">
        <v>54</v>
      </c>
      <c r="H123" s="9" t="s">
        <v>55</v>
      </c>
      <c r="I123" s="7" t="s">
        <v>106</v>
      </c>
      <c r="J123" s="7" t="s">
        <v>220</v>
      </c>
      <c r="K123" s="30">
        <v>21</v>
      </c>
      <c r="L123" s="8" t="s">
        <v>24</v>
      </c>
      <c r="M123" s="7" t="s">
        <v>43</v>
      </c>
      <c r="N123" s="39">
        <v>1</v>
      </c>
      <c r="O123" s="39">
        <v>0.1</v>
      </c>
      <c r="P123" s="23"/>
      <c r="Q123" s="23"/>
      <c r="R123" s="48"/>
      <c r="S123" s="48"/>
      <c r="T123" s="54">
        <v>1</v>
      </c>
    </row>
    <row r="124" spans="1:20" x14ac:dyDescent="0.25">
      <c r="A124" s="10">
        <f t="shared" si="2"/>
        <v>108</v>
      </c>
      <c r="B124" s="13">
        <v>41671</v>
      </c>
      <c r="C124" s="7" t="s">
        <v>206</v>
      </c>
      <c r="D124" s="7" t="s">
        <v>245</v>
      </c>
      <c r="E124" s="7" t="s">
        <v>280</v>
      </c>
      <c r="F124" s="8">
        <v>42133700</v>
      </c>
      <c r="G124" s="8" t="s">
        <v>54</v>
      </c>
      <c r="H124" s="9" t="s">
        <v>55</v>
      </c>
      <c r="I124" s="7" t="s">
        <v>106</v>
      </c>
      <c r="J124" s="7" t="s">
        <v>220</v>
      </c>
      <c r="K124" s="14">
        <v>30</v>
      </c>
      <c r="L124" s="8" t="s">
        <v>24</v>
      </c>
      <c r="M124" s="7" t="s">
        <v>43</v>
      </c>
      <c r="N124" s="39">
        <v>1</v>
      </c>
      <c r="O124" s="39">
        <v>0.1</v>
      </c>
      <c r="P124" s="23"/>
      <c r="Q124" s="23"/>
      <c r="R124" s="48"/>
      <c r="S124" s="48"/>
      <c r="T124" s="55"/>
    </row>
    <row r="125" spans="1:20" ht="27.75" customHeight="1" x14ac:dyDescent="0.25">
      <c r="A125" s="33"/>
      <c r="B125" s="34"/>
      <c r="C125" s="34"/>
      <c r="D125" s="34"/>
      <c r="E125" s="34"/>
      <c r="F125" s="34"/>
      <c r="G125" s="34"/>
      <c r="H125" s="34"/>
      <c r="I125" s="35" t="s">
        <v>286</v>
      </c>
      <c r="J125" s="34"/>
      <c r="K125" s="34"/>
      <c r="L125" s="34"/>
      <c r="M125" s="34"/>
      <c r="N125" s="40">
        <f>SUM(N16:N124)</f>
        <v>221.5</v>
      </c>
      <c r="O125" s="40">
        <f t="shared" ref="O125:T125" si="3">SUM(O16:O124)</f>
        <v>22.450000000000028</v>
      </c>
      <c r="P125" s="44">
        <f t="shared" si="3"/>
        <v>2099</v>
      </c>
      <c r="Q125" s="44">
        <f t="shared" si="3"/>
        <v>17.790000000000006</v>
      </c>
      <c r="R125" s="52">
        <f t="shared" si="3"/>
        <v>2661</v>
      </c>
      <c r="S125" s="53">
        <f t="shared" si="3"/>
        <v>22.666666666666668</v>
      </c>
      <c r="T125" s="32">
        <f t="shared" si="3"/>
        <v>12</v>
      </c>
    </row>
    <row r="127" spans="1:20" x14ac:dyDescent="0.25">
      <c r="K127" s="74"/>
      <c r="L127" s="74"/>
      <c r="M127" s="74"/>
      <c r="N127" s="24"/>
    </row>
  </sheetData>
  <mergeCells count="21">
    <mergeCell ref="K127:M127"/>
    <mergeCell ref="M14:M15"/>
    <mergeCell ref="N14:O14"/>
    <mergeCell ref="P14:Q14"/>
    <mergeCell ref="R14:S14"/>
    <mergeCell ref="K14:K15"/>
    <mergeCell ref="L14:L15"/>
    <mergeCell ref="B5:M5"/>
    <mergeCell ref="A13:M13"/>
    <mergeCell ref="N13:S13"/>
    <mergeCell ref="T13:T15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</mergeCells>
  <pageMargins left="0" right="0" top="0" bottom="0" header="0.31496062992125984" footer="0.31496062992125984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MARLENY</dc:creator>
  <cp:lastModifiedBy>MARLENY</cp:lastModifiedBy>
  <cp:lastPrinted>2014-03-17T17:11:48Z</cp:lastPrinted>
  <dcterms:created xsi:type="dcterms:W3CDTF">2014-02-11T18:37:34Z</dcterms:created>
  <dcterms:modified xsi:type="dcterms:W3CDTF">2014-07-08T17:39:06Z</dcterms:modified>
</cp:coreProperties>
</file>