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ssential" sheetId="2" state="visible" r:id="rId2"/>
    <sheet xmlns:r="http://schemas.openxmlformats.org/officeDocument/2006/relationships" name="Professional" sheetId="3" state="visible" r:id="rId3"/>
    <sheet xmlns:r="http://schemas.openxmlformats.org/officeDocument/2006/relationships" name="Command" sheetId="4" state="visible" r:id="rId4"/>
    <sheet xmlns:r="http://schemas.openxmlformats.org/officeDocument/2006/relationships" name="Enterprise" sheetId="5" state="visible" r:id="rId5"/>
    <sheet xmlns:r="http://schemas.openxmlformats.org/officeDocument/2006/relationships" name="CAD Integration" sheetId="6" state="visible" r:id="rId6"/>
    <sheet xmlns:r="http://schemas.openxmlformats.org/officeDocument/2006/relationships" name="AI Intelligence" sheetId="7" state="visible" r:id="rId7"/>
    <sheet xmlns:r="http://schemas.openxmlformats.org/officeDocument/2006/relationships" name="Transcription" sheetId="8" state="visible" r:id="rId8"/>
    <sheet xmlns:r="http://schemas.openxmlformats.org/officeDocument/2006/relationships" name="Caller Media" sheetId="9" state="visible" r:id="rId9"/>
    <sheet xmlns:r="http://schemas.openxmlformats.org/officeDocument/2006/relationships" name="Supervisor QA" sheetId="10" state="visible" r:id="rId10"/>
    <sheet xmlns:r="http://schemas.openxmlformats.org/officeDocument/2006/relationships" name="Incident Command" sheetId="11" state="visible" r:id="rId11"/>
    <sheet xmlns:r="http://schemas.openxmlformats.org/officeDocument/2006/relationships" name="Reliability Ops" sheetId="12" state="visible" r:id="rId12"/>
    <sheet xmlns:r="http://schemas.openxmlformats.org/officeDocument/2006/relationships" name="Onsite Services" sheetId="13" state="visible" r:id="rId13"/>
    <sheet xmlns:r="http://schemas.openxmlformats.org/officeDocument/2006/relationships" name="Training" sheetId="14" state="visible" r:id="rId14"/>
    <sheet xmlns:r="http://schemas.openxmlformats.org/officeDocument/2006/relationships" name="Support" sheetId="15" state="visible" r:id="rId15"/>
    <sheet xmlns:r="http://schemas.openxmlformats.org/officeDocument/2006/relationships" name="Storage Overages" sheetId="16" state="visible" r:id="rId16"/>
    <sheet xmlns:r="http://schemas.openxmlformats.org/officeDocument/2006/relationships" name="Pilot Programs" sheetId="17" state="visible" r:id="rId17"/>
    <sheet xmlns:r="http://schemas.openxmlformats.org/officeDocument/2006/relationships" name="Quote Builder" sheetId="18" state="visible" r:id="rId18"/>
    <sheet xmlns:r="http://schemas.openxmlformats.org/officeDocument/2006/relationships" name="Client Quote" sheetId="19" state="visible" r:id="rId19"/>
    <sheet xmlns:r="http://schemas.openxmlformats.org/officeDocument/2006/relationships" name="Discounting" sheetId="20" state="visible" r:id="rId20"/>
  </sheets>
  <definedNames>
    <definedName name="_xlnm.Print_Area" localSheetId="18">'Client Quote'!$A$1:$J$95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$#,##0.000;($#,##0.000);&quot;-&quot;"/>
    <numFmt numFmtId="166" formatCode="MMMM D, YYYY"/>
  </numFmts>
  <fonts count="5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3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5A5A72"/>
      <sz val="10"/>
    </font>
    <font>
      <name val="Arial"/>
      <b val="1"/>
      <color rgb="00FFFFFF"/>
      <sz val="9"/>
    </font>
    <font>
      <name val="Arial"/>
      <color rgb="001A1A2E"/>
      <sz val="10"/>
    </font>
    <font>
      <name val="Arial"/>
      <i val="1"/>
      <color rgb="007D6608"/>
      <sz val="9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color rgb="001F4E79"/>
      <sz val="10"/>
    </font>
    <font>
      <name val="Arial"/>
      <color rgb="001D6A35"/>
      <sz val="10"/>
    </font>
    <font>
      <name val="Arial"/>
      <i val="1"/>
      <color rgb="00B8C8D8"/>
      <sz val="9"/>
    </font>
    <font>
      <name val="Arial"/>
      <color rgb="00C0392B"/>
      <sz val="10"/>
    </font>
    <font>
      <name val="Arial"/>
      <i val="1"/>
      <color rgb="00C0392B"/>
      <sz val="9"/>
    </font>
    <font>
      <name val="Arial"/>
      <b val="1"/>
      <color rgb="00FFFFFF"/>
      <sz val="8"/>
    </font>
    <font>
      <name val="Arial"/>
      <b val="1"/>
      <color rgb="001F4E79"/>
      <sz val="10"/>
    </font>
    <font>
      <name val="Arial"/>
      <i val="1"/>
      <color rgb="005A5A72"/>
      <sz val="9"/>
    </font>
    <font>
      <name val="Arial"/>
      <b val="1"/>
      <color rgb="00C0392B"/>
      <sz val="10"/>
    </font>
    <font>
      <name val="Arial"/>
      <color rgb="005A5A72"/>
      <sz val="9"/>
    </font>
    <font>
      <name val="Arial"/>
      <b val="1"/>
      <color rgb="00FFFFFF"/>
      <sz val="11"/>
    </font>
    <font>
      <name val="Arial"/>
      <b val="1"/>
      <color rgb="007D6608"/>
      <sz val="10"/>
    </font>
    <font>
      <name val="Arial"/>
      <b val="1"/>
      <color rgb="007D6608"/>
      <sz val="11"/>
    </font>
    <font>
      <name val="Arial"/>
      <i val="1"/>
      <color rgb="005A5A72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i val="1"/>
      <color rgb="00C0392B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color rgb="001A1A2E"/>
      <sz val="10"/>
    </font>
    <font>
      <name val="Calibri"/>
      <b val="1"/>
      <color rgb="001F4E79"/>
      <sz val="10"/>
    </font>
    <font>
      <name val="Calibri"/>
      <b val="1"/>
      <color rgb="00C0392B"/>
      <sz val="10"/>
    </font>
    <font>
      <name val="Calibri"/>
      <b val="1"/>
      <color rgb="001A1A2E"/>
      <sz val="10"/>
    </font>
    <font>
      <name val="Calibri"/>
      <i val="1"/>
      <color rgb="006B7280"/>
      <sz val="9"/>
    </font>
    <font>
      <name val="Calibri"/>
      <b val="1"/>
      <color rgb="001D6A35"/>
      <sz val="10"/>
    </font>
    <font>
      <name val="Calibri"/>
      <b val="1"/>
      <color rgb="00C0392B"/>
      <sz val="9"/>
    </font>
    <font>
      <name val="Calibri"/>
      <color rgb="006B7280"/>
      <sz val="9"/>
    </font>
    <font>
      <name val="Calibri"/>
      <b val="1"/>
      <color rgb="007D6608"/>
      <sz val="10"/>
    </font>
    <font>
      <name val="Calibri"/>
      <b val="1"/>
      <color rgb="001D6A35"/>
      <sz val="11"/>
    </font>
    <font>
      <name val="Calibri"/>
      <b val="1"/>
      <color rgb="00FFFFFF"/>
      <sz val="22"/>
    </font>
    <font>
      <name val="Calibri"/>
      <i val="1"/>
      <color rgb="00FFFFFF"/>
      <sz val="10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color rgb="006B7280"/>
      <sz val="10"/>
    </font>
    <font>
      <name val="Calibri"/>
      <b val="1"/>
      <color rgb="001A1A2E"/>
      <sz val="8"/>
    </font>
    <font>
      <name val="Calibri"/>
      <color rgb="001A1A2E"/>
      <sz val="9"/>
    </font>
    <font>
      <name val="Calibri"/>
      <color rgb="00FFFFFF"/>
      <sz val="8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0392B"/>
      </patternFill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4A6A"/>
      </patternFill>
    </fill>
    <fill>
      <patternFill patternType="solid">
        <fgColor rgb="00F4F6F9"/>
      </patternFill>
    </fill>
    <fill>
      <patternFill patternType="solid">
        <fgColor rgb="00FFF9E6"/>
      </patternFill>
    </fill>
    <fill>
      <patternFill patternType="solid">
        <fgColor rgb="000F2236"/>
      </patternFill>
    </fill>
    <fill>
      <patternFill patternType="solid">
        <fgColor rgb="00FFF0F0"/>
      </patternFill>
    </fill>
    <fill>
      <patternFill patternType="solid">
        <fgColor rgb="00FFFDE7"/>
      </patternFill>
    </fill>
    <fill>
      <patternFill patternType="solid">
        <fgColor rgb="00EBF3FB"/>
      </patternFill>
    </fill>
    <fill>
      <patternFill patternType="solid">
        <fgColor rgb="00FFF0E6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 style="medium">
        <color rgb="00F39C12"/>
      </left>
      <right style="medium">
        <color rgb="00F39C12"/>
      </right>
      <top style="medium">
        <color rgb="00F39C12"/>
      </top>
      <bottom style="medium">
        <color rgb="00F39C12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/>
      <right/>
      <top style="medium">
        <color rgb="00F39C12"/>
      </top>
      <bottom/>
      <diagonal/>
    </border>
    <border>
      <left/>
      <right style="medium">
        <color rgb="00F39C12"/>
      </right>
      <top style="medium">
        <color rgb="00F39C12"/>
      </top>
      <bottom/>
      <diagonal/>
    </border>
    <border>
      <left/>
      <right style="medium">
        <color rgb="00F39C12"/>
      </right>
      <top style="medium">
        <color rgb="00F39C12"/>
      </top>
      <bottom style="medium">
        <color rgb="00F39C12"/>
      </bottom>
      <diagonal/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/>
      <top style="medium">
        <color rgb="00C0392B"/>
      </top>
      <bottom/>
      <diagonal/>
    </border>
    <border>
      <left/>
      <right style="medium">
        <color rgb="00C0392B"/>
      </right>
      <top style="medium">
        <color rgb="00C0392B"/>
      </top>
      <bottom/>
      <diagonal/>
    </border>
    <border>
      <left/>
      <right style="medium">
        <color rgb="00C0392B"/>
      </right>
      <top style="medium">
        <color rgb="00C0392B"/>
      </top>
      <bottom style="medium">
        <color rgb="00C0392B"/>
      </bottom>
      <diagonal/>
    </border>
    <border>
      <left/>
      <right/>
      <top style="medium">
        <color rgb="000D1B2A"/>
      </top>
      <bottom/>
      <diagonal/>
    </border>
    <border>
      <left/>
      <right style="medium">
        <color rgb="000D1B2A"/>
      </right>
      <top style="medium">
        <color rgb="000D1B2A"/>
      </top>
      <bottom/>
      <diagonal/>
    </border>
    <border>
      <left/>
      <right style="medium">
        <color rgb="000D1B2A"/>
      </right>
      <top style="medium">
        <color rgb="000D1B2A"/>
      </top>
      <bottom style="medium">
        <color rgb="000D1B2A"/>
      </bottom>
      <diagonal/>
    </border>
    <border>
      <left/>
      <right/>
      <top style="medium">
        <color rgb="000D1B2A"/>
      </top>
      <bottom style="medium">
        <color rgb="000D1B2A"/>
      </bottom>
      <diagonal/>
    </border>
    <border>
      <left/>
      <right/>
      <top style="medium">
        <color rgb="00C0392B"/>
      </top>
      <bottom style="medium">
        <color rgb="00C0392B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164" fontId="13" fillId="7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7" fillId="10" borderId="0" applyAlignment="1" pivotButton="0" quotePrefix="0" xfId="0">
      <alignment horizontal="left" vertical="center" wrapText="1"/>
    </xf>
    <xf numFmtId="165" fontId="13" fillId="7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19" fillId="11" borderId="2" applyAlignment="1" pivotButton="0" quotePrefix="0" xfId="0">
      <alignment horizontal="left" vertical="center"/>
    </xf>
    <xf numFmtId="0" fontId="0" fillId="5" borderId="1" pivotButton="0" quotePrefix="0" xfId="0"/>
    <xf numFmtId="0" fontId="20" fillId="5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9" fontId="8" fillId="12" borderId="1" applyAlignment="1" pivotButton="0" quotePrefix="0" xfId="0">
      <alignment horizontal="right" vertical="center"/>
    </xf>
    <xf numFmtId="0" fontId="20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right" vertical="center"/>
    </xf>
    <xf numFmtId="9" fontId="19" fillId="11" borderId="2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4" borderId="3" applyAlignment="1" pivotButton="0" quotePrefix="0" xfId="0">
      <alignment horizontal="left" vertical="center"/>
    </xf>
    <xf numFmtId="164" fontId="11" fillId="4" borderId="3" applyAlignment="1" pivotButton="0" quotePrefix="0" xfId="0">
      <alignment horizontal="right" vertical="center"/>
    </xf>
    <xf numFmtId="0" fontId="24" fillId="8" borderId="1" applyAlignment="1" pivotButton="0" quotePrefix="0" xfId="0">
      <alignment horizontal="left" vertical="center"/>
    </xf>
    <xf numFmtId="164" fontId="25" fillId="8" borderId="1" applyAlignment="1" pivotButton="0" quotePrefix="0" xfId="0">
      <alignment horizontal="right" vertical="center"/>
    </xf>
    <xf numFmtId="0" fontId="2" fillId="3" borderId="4" applyAlignment="1" pivotButton="0" quotePrefix="0" xfId="0">
      <alignment horizontal="left" vertical="center"/>
    </xf>
    <xf numFmtId="164" fontId="10" fillId="3" borderId="4" applyAlignment="1" pivotButton="0" quotePrefix="0" xfId="0">
      <alignment horizontal="right" vertical="center"/>
    </xf>
    <xf numFmtId="0" fontId="2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26" fillId="7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4" pivotButton="0" quotePrefix="0" xfId="0"/>
    <xf numFmtId="0" fontId="27" fillId="2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29" fillId="4" borderId="0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left" vertical="center"/>
    </xf>
    <xf numFmtId="0" fontId="31" fillId="6" borderId="0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/>
    </xf>
    <xf numFmtId="0" fontId="34" fillId="11" borderId="2" applyAlignment="1" pivotButton="0" quotePrefix="0" xfId="0">
      <alignment horizontal="left" vertical="center"/>
    </xf>
    <xf numFmtId="0" fontId="33" fillId="7" borderId="1" applyAlignment="1" pivotButton="0" quotePrefix="0" xfId="0">
      <alignment horizontal="left" vertical="center" wrapText="1"/>
    </xf>
    <xf numFmtId="164" fontId="33" fillId="12" borderId="1" applyAlignment="1" pivotButton="0" quotePrefix="0" xfId="0">
      <alignment horizontal="right" vertical="center"/>
    </xf>
    <xf numFmtId="164" fontId="35" fillId="13" borderId="4" applyAlignment="1" pivotButton="0" quotePrefix="0" xfId="0">
      <alignment horizontal="right" vertical="center"/>
    </xf>
    <xf numFmtId="164" fontId="36" fillId="12" borderId="1" applyAlignment="1" pivotButton="0" quotePrefix="0" xfId="0">
      <alignment horizontal="right" vertical="center"/>
    </xf>
    <xf numFmtId="9" fontId="33" fillId="12" borderId="1" applyAlignment="1" pivotButton="0" quotePrefix="0" xfId="0">
      <alignment horizontal="right" vertical="center"/>
    </xf>
    <xf numFmtId="9" fontId="35" fillId="13" borderId="4" applyAlignment="1" pivotButton="0" quotePrefix="0" xfId="0">
      <alignment horizontal="right" vertical="center"/>
    </xf>
    <xf numFmtId="0" fontId="37" fillId="12" borderId="1" applyAlignment="1" pivotButton="0" quotePrefix="0" xfId="0">
      <alignment horizontal="right" vertical="center"/>
    </xf>
    <xf numFmtId="164" fontId="38" fillId="14" borderId="1" applyAlignment="1" pivotButton="0" quotePrefix="0" xfId="0">
      <alignment horizontal="right" vertical="center"/>
    </xf>
    <xf numFmtId="0" fontId="39" fillId="10" borderId="0" applyAlignment="1" pivotButton="0" quotePrefix="0" xfId="0">
      <alignment horizontal="center" vertical="center"/>
    </xf>
    <xf numFmtId="9" fontId="36" fillId="12" borderId="1" applyAlignment="1" pivotButton="0" quotePrefix="0" xfId="0">
      <alignment horizontal="right" vertical="center"/>
    </xf>
    <xf numFmtId="0" fontId="4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1" fillId="8" borderId="1" applyAlignment="1" pivotButton="0" quotePrefix="0" xfId="0">
      <alignment horizontal="left" vertical="center"/>
    </xf>
    <xf numFmtId="0" fontId="38" fillId="14" borderId="1" applyAlignment="1" pivotButton="0" quotePrefix="0" xfId="0">
      <alignment horizontal="left" vertical="center"/>
    </xf>
    <xf numFmtId="0" fontId="40" fillId="14" borderId="1" applyAlignment="1" pivotButton="0" quotePrefix="0" xfId="0">
      <alignment horizontal="center" vertical="center"/>
    </xf>
    <xf numFmtId="0" fontId="0" fillId="14" borderId="1" pivotButton="0" quotePrefix="0" xfId="0"/>
    <xf numFmtId="164" fontId="42" fillId="14" borderId="1" applyAlignment="1" pivotButton="0" quotePrefix="0" xfId="0">
      <alignment horizontal="right" vertical="center"/>
    </xf>
    <xf numFmtId="0" fontId="37" fillId="7" borderId="1" applyAlignment="1" pivotButton="0" quotePrefix="0" xfId="0">
      <alignment horizontal="left" vertical="center"/>
    </xf>
    <xf numFmtId="164" fontId="40" fillId="7" borderId="1" applyAlignment="1" pivotButton="0" quotePrefix="0" xfId="0">
      <alignment horizontal="right" vertical="center"/>
    </xf>
    <xf numFmtId="0" fontId="30" fillId="10" borderId="1" applyAlignment="1" pivotButton="0" quotePrefix="0" xfId="0">
      <alignment horizontal="center" vertical="center"/>
    </xf>
    <xf numFmtId="0" fontId="0" fillId="2" borderId="1" pivotButton="0" quotePrefix="0" xfId="0"/>
    <xf numFmtId="0" fontId="4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44" fillId="3" borderId="0" applyAlignment="1" pivotButton="0" quotePrefix="0" xfId="0">
      <alignment horizontal="center" vertical="center"/>
    </xf>
    <xf numFmtId="0" fontId="45" fillId="2" borderId="0" applyAlignment="1" pivotButton="0" quotePrefix="0" xfId="0">
      <alignment horizontal="center" vertical="center"/>
    </xf>
    <xf numFmtId="0" fontId="46" fillId="4" borderId="0" applyAlignment="1" pivotButton="0" quotePrefix="0" xfId="0">
      <alignment horizontal="center" vertical="center"/>
    </xf>
    <xf numFmtId="0" fontId="33" fillId="12" borderId="1" applyAlignment="1" pivotButton="0" quotePrefix="0" xfId="0">
      <alignment horizontal="right" vertical="center"/>
    </xf>
    <xf numFmtId="0" fontId="0" fillId="12" borderId="1" pivotButton="0" quotePrefix="0" xfId="0"/>
    <xf numFmtId="166" fontId="33" fillId="12" borderId="1" applyAlignment="1" pivotButton="0" quotePrefix="0" xfId="0">
      <alignment horizontal="right" vertical="center"/>
    </xf>
    <xf numFmtId="0" fontId="29" fillId="2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left" vertical="center"/>
    </xf>
    <xf numFmtId="0" fontId="29" fillId="2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left" vertical="center" wrapText="1"/>
    </xf>
    <xf numFmtId="164" fontId="33" fillId="5" borderId="1" applyAlignment="1" pivotButton="0" quotePrefix="0" xfId="0">
      <alignment horizontal="right" vertical="center"/>
    </xf>
    <xf numFmtId="164" fontId="33" fillId="7" borderId="1" applyAlignment="1" pivotButton="0" quotePrefix="0" xfId="0">
      <alignment horizontal="right" vertical="center"/>
    </xf>
    <xf numFmtId="0" fontId="47" fillId="7" borderId="1" applyAlignment="1" pivotButton="0" quotePrefix="0" xfId="0">
      <alignment horizontal="right" vertical="center"/>
    </xf>
    <xf numFmtId="0" fontId="31" fillId="4" borderId="1" applyAlignment="1" pivotButton="0" quotePrefix="0" xfId="0">
      <alignment horizontal="left" vertical="center"/>
    </xf>
    <xf numFmtId="0" fontId="47" fillId="5" borderId="1" applyAlignment="1" pivotButton="0" quotePrefix="0" xfId="0">
      <alignment horizontal="right" vertical="center"/>
    </xf>
    <xf numFmtId="0" fontId="33" fillId="5" borderId="1" applyAlignment="1" pivotButton="0" quotePrefix="0" xfId="0">
      <alignment horizontal="left" vertical="center"/>
    </xf>
    <xf numFmtId="0" fontId="48" fillId="5" borderId="1" applyAlignment="1" pivotButton="0" quotePrefix="0" xfId="0">
      <alignment horizontal="center" vertical="center"/>
    </xf>
    <xf numFmtId="0" fontId="48" fillId="7" borderId="1" applyAlignment="1" pivotButton="0" quotePrefix="0" xfId="0">
      <alignment horizontal="center" vertical="center"/>
    </xf>
    <xf numFmtId="0" fontId="0" fillId="8" borderId="1" pivotButton="0" quotePrefix="0" xfId="0"/>
    <xf numFmtId="164" fontId="41" fillId="8" borderId="1" applyAlignment="1" pivotButton="0" quotePrefix="0" xfId="0">
      <alignment horizontal="right" vertical="center"/>
    </xf>
    <xf numFmtId="0" fontId="48" fillId="14" borderId="1" applyAlignment="1" pivotButton="0" quotePrefix="0" xfId="0">
      <alignment horizontal="center" vertical="center"/>
    </xf>
    <xf numFmtId="0" fontId="38" fillId="14" borderId="1" applyAlignment="1" pivotButton="0" quotePrefix="0" xfId="0">
      <alignment horizontal="left" vertical="center" wrapText="1"/>
    </xf>
    <xf numFmtId="0" fontId="38" fillId="14" borderId="1" applyAlignment="1" pivotButton="0" quotePrefix="0" xfId="0">
      <alignment horizontal="right" vertical="center"/>
    </xf>
    <xf numFmtId="0" fontId="49" fillId="7" borderId="1" applyAlignment="1" pivotButton="0" quotePrefix="0" xfId="0">
      <alignment horizontal="left" vertical="center" wrapText="1"/>
    </xf>
    <xf numFmtId="0" fontId="5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36195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50" customHeight="1">
      <c r="A1" s="1" t="inlineStr">
        <is>
          <t>NEXCORT IQ</t>
        </is>
      </c>
    </row>
    <row r="2" ht="28" customHeight="1">
      <c r="A2" s="36" t="inlineStr">
        <is>
          <t>INTERNAL PRICING GUIDE — CONFIDENTIAL</t>
        </is>
      </c>
    </row>
    <row r="3" ht="22" customHeight="1">
      <c r="A3" s="3" t="inlineStr">
        <is>
          <t>Intelligence at the Speed of Response</t>
        </is>
      </c>
    </row>
    <row r="4" ht="8" customHeight="1">
      <c r="A4" s="4" t="n"/>
    </row>
    <row r="5" ht="8" customHeight="1">
      <c r="A5" s="4" t="n"/>
    </row>
    <row r="6" ht="20" customHeight="1">
      <c r="A6" s="5" t="inlineStr">
        <is>
          <t>HOW TO USE THIS GUIDE</t>
        </is>
      </c>
    </row>
    <row r="7" ht="18" customHeight="1">
      <c r="A7" s="6" t="inlineStr">
        <is>
          <t>Public-facing language:</t>
        </is>
      </c>
      <c r="B7" s="7" t="inlineStr">
        <is>
          <t xml:space="preserve">  "Tailored deployment" · "Custom quote" · "Scaled for agency needs" · "Contact sales"</t>
        </is>
      </c>
    </row>
    <row r="8" ht="18" customHeight="1">
      <c r="A8" s="6" t="inlineStr">
        <is>
          <t>Internal pricing basis:</t>
        </is>
      </c>
      <c r="B8" s="7" t="inlineStr">
        <is>
          <t xml:space="preserve">  Agency size · Dispatcher seats · PSAPs / sites · Call volume · CAD complexity · Security requirements · Add-ons · Support level</t>
        </is>
      </c>
    </row>
    <row r="9" ht="18" customHeight="1">
      <c r="A9" s="6" t="inlineStr">
        <is>
          <t>Color convention:</t>
        </is>
      </c>
      <c r="B9" s="7" t="inlineStr">
        <is>
          <t xml:space="preserve">  Blue text = hardcoded input (editable) · Green text = Included · Grey = Limited · Red = Add-on</t>
        </is>
      </c>
    </row>
    <row r="10" ht="18" customHeight="1">
      <c r="A10" s="6" t="inlineStr">
        <is>
          <t>Discounting:</t>
        </is>
      </c>
      <c r="B10" s="7" t="inlineStr">
        <is>
          <t xml:space="preserve">  See Discounting Rules tab — Sales Director approval required for &gt;15% discount</t>
        </is>
      </c>
    </row>
    <row r="11" ht="18" customHeight="1">
      <c r="A11" s="6" t="inlineStr">
        <is>
          <t>CAD write-back rule:</t>
        </is>
      </c>
      <c r="B11" s="7" t="inlineStr">
        <is>
          <t xml:space="preserve">  Do NOT include full CAD write-back in pilot base pricing — scope separately after discovery</t>
        </is>
      </c>
    </row>
    <row r="12" ht="8" customHeight="1">
      <c r="A12" s="4" t="n"/>
    </row>
    <row r="13" ht="20" customHeight="1">
      <c r="A13" s="5" t="inlineStr">
        <is>
          <t>SHEET INDEX</t>
        </is>
      </c>
    </row>
    <row r="14" ht="32" customHeight="1">
      <c r="A14" s="8" t="inlineStr">
        <is>
          <t>Sheet</t>
        </is>
      </c>
      <c r="B14" s="8" t="inlineStr">
        <is>
          <t>Description</t>
        </is>
      </c>
    </row>
    <row r="15" ht="16" customHeight="1">
      <c r="A15" s="9" t="inlineStr">
        <is>
          <t>1. Essential Plan</t>
        </is>
      </c>
      <c r="B15" s="10" t="inlineStr">
        <is>
          <t>Base subscription, overage, capabilities for small agencies</t>
        </is>
      </c>
    </row>
    <row r="16" ht="16" customHeight="1">
      <c r="A16" s="11" t="inlineStr">
        <is>
          <t>2. Professional Plan</t>
        </is>
      </c>
      <c r="B16" s="12" t="inlineStr">
        <is>
          <t>Growing counties/cities, full feature set, QA included</t>
        </is>
      </c>
    </row>
    <row r="17" ht="16" customHeight="1">
      <c r="A17" s="9" t="inlineStr">
        <is>
          <t>3. Command Plan</t>
        </is>
      </c>
      <c r="B17" s="10" t="inlineStr">
        <is>
          <t>Large agencies, command center, up to 75 seats</t>
        </is>
      </c>
    </row>
    <row r="18" ht="16" customHeight="1">
      <c r="A18" s="11" t="inlineStr">
        <is>
          <t>4. Enterprise &amp; Statewide</t>
        </is>
      </c>
      <c r="B18" s="12" t="inlineStr">
        <is>
          <t>Multi-agency, 50–500+ seats, custom programs</t>
        </is>
      </c>
    </row>
    <row r="19" ht="16" customHeight="1">
      <c r="A19" s="9" t="inlineStr">
        <is>
          <t>5. CAD Integration</t>
        </is>
      </c>
      <c r="B19" s="10" t="inlineStr">
        <is>
          <t>Discovery → coordination → read-only → write-back tiers</t>
        </is>
      </c>
    </row>
    <row r="20" ht="16" customHeight="1">
      <c r="A20" s="11" t="inlineStr">
        <is>
          <t>6. AI &amp; Call Intelligence</t>
        </is>
      </c>
      <c r="B20" s="12" t="inlineStr">
        <is>
          <t>Triage, confidence scoring, summarization, custom tuning</t>
        </is>
      </c>
    </row>
    <row r="21" ht="16" customHeight="1">
      <c r="A21" s="9" t="inlineStr">
        <is>
          <t>7. Transcription &amp; Translation</t>
        </is>
      </c>
      <c r="B21" s="10" t="inlineStr">
        <is>
          <t>Enhanced accuracy, diarization, live translation, language packs</t>
        </is>
      </c>
    </row>
    <row r="22" ht="16" customHeight="1">
      <c r="A22" s="11" t="inlineStr">
        <is>
          <t>8. Caller Media</t>
        </is>
      </c>
      <c r="B22" s="12" t="inlineStr">
        <is>
          <t>SMS, photo upload, video upload, live streaming, redaction</t>
        </is>
      </c>
    </row>
    <row r="23" ht="16" customHeight="1">
      <c r="A23" s="9" t="inlineStr">
        <is>
          <t>9. Supervisor &amp; QA</t>
        </is>
      </c>
      <c r="B23" s="10" t="inlineStr">
        <is>
          <t>Scorecards, coaching, dashboards, QA rubrics</t>
        </is>
      </c>
    </row>
    <row r="24" ht="16" customHeight="1">
      <c r="A24" s="11" t="inlineStr">
        <is>
          <t>10. Incident Command</t>
        </is>
      </c>
      <c r="B24" s="12" t="inlineStr">
        <is>
          <t>War rooms, command dashboards, runbooks, stakeholder pages</t>
        </is>
      </c>
    </row>
    <row r="25" ht="16" customHeight="1">
      <c r="A25" s="9" t="inlineStr">
        <is>
          <t>11. Reliability &amp; Tech Ops</t>
        </is>
      </c>
      <c r="B25" s="10" t="inlineStr">
        <is>
          <t>Monitoring integrations, SLOs, alert correlation, on-call routing</t>
        </is>
      </c>
    </row>
    <row r="26" ht="16" customHeight="1">
      <c r="A26" s="11" t="inlineStr">
        <is>
          <t>12. Onsite Services</t>
        </is>
      </c>
      <c r="B26" s="12" t="inlineStr">
        <is>
          <t>Discovery, installation, go-live, floor support, travel policy</t>
        </is>
      </c>
    </row>
    <row r="27" ht="16" customHeight="1">
      <c r="A27" s="9" t="inlineStr">
        <is>
          <t>13. Training</t>
        </is>
      </c>
      <c r="B27" s="10" t="inlineStr">
        <is>
          <t>Remote &amp; onsite, train-the-trainer, custom materials, refreshers</t>
        </is>
      </c>
    </row>
    <row r="28" ht="16" customHeight="1">
      <c r="A28" s="11" t="inlineStr">
        <is>
          <t>14. Support Packages</t>
        </is>
      </c>
      <c r="B28" s="12" t="inlineStr">
        <is>
          <t>Standard → Priority → Mission-Critical → Dedicated</t>
        </is>
      </c>
    </row>
    <row r="29" ht="16" customHeight="1">
      <c r="A29" s="9" t="inlineStr">
        <is>
          <t>15. Storage &amp; Overages</t>
        </is>
      </c>
      <c r="B29" s="10" t="inlineStr">
        <is>
          <t>Included limits by plan + per-unit overage rates</t>
        </is>
      </c>
    </row>
    <row r="30" ht="16" customHeight="1">
      <c r="A30" s="11" t="inlineStr">
        <is>
          <t>16. Pilot Programs</t>
        </is>
      </c>
      <c r="B30" s="12" t="inlineStr">
        <is>
          <t>Pre-packaged pilot bundles for Small City, County, Command, Enterprise</t>
        </is>
      </c>
    </row>
    <row r="31" ht="16" customHeight="1">
      <c r="A31" s="9" t="inlineStr">
        <is>
          <t>17. Quote Builder</t>
        </is>
      </c>
      <c r="B31" s="10" t="inlineStr">
        <is>
          <t>Pre-built bundles for common agency profiles</t>
        </is>
      </c>
    </row>
    <row r="32" ht="16" customHeight="1">
      <c r="A32" s="11" t="inlineStr">
        <is>
          <t>18. Discounting Rules</t>
        </is>
      </c>
      <c r="B32" s="12" t="inlineStr">
        <is>
          <t>Approval thresholds, discount caps, strategic guidance</t>
        </is>
      </c>
    </row>
    <row r="33" ht="8" customHeight="1">
      <c r="A33" s="4" t="n"/>
    </row>
    <row r="34" ht="16" customHeight="1">
      <c r="A34" s="13" t="inlineStr">
        <is>
          <t>⚠  INTERNAL USE ONLY — Do not share with agencies, prospects, or external parties without Sales Director approval.</t>
        </is>
      </c>
    </row>
  </sheetData>
  <mergeCells count="15">
    <mergeCell ref="A34:E34"/>
    <mergeCell ref="B9:E9"/>
    <mergeCell ref="A4:E4"/>
    <mergeCell ref="B8:E8"/>
    <mergeCell ref="A12:E12"/>
    <mergeCell ref="A2:E2"/>
    <mergeCell ref="A33:E33"/>
    <mergeCell ref="B7:E7"/>
    <mergeCell ref="A1:E1"/>
    <mergeCell ref="A5:E5"/>
    <mergeCell ref="B11:E11"/>
    <mergeCell ref="A13:E13"/>
    <mergeCell ref="A6:E6"/>
    <mergeCell ref="B10:E1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NEXCORT IQ ESSENTIAL</t>
        </is>
      </c>
    </row>
    <row r="3" ht="18" customHeight="1">
      <c r="A3" s="37" t="inlineStr">
        <is>
          <t>Small municipalities · Single-site PSAPs · Pilot deployments · Up to 10 dispatcher seats</t>
        </is>
      </c>
    </row>
    <row r="5" ht="20" customHeight="1">
      <c r="A5" s="39" t="inlineStr">
        <is>
          <t xml:space="preserve">  BASE SUBSCRIPTION FEES</t>
        </is>
      </c>
    </row>
    <row r="6" ht="32" customHeight="1">
      <c r="A6" s="8" t="inlineStr">
        <is>
          <t>Item</t>
        </is>
      </c>
      <c r="B6" s="8" t="inlineStr">
        <is>
          <t>Tier 1 Micro</t>
        </is>
      </c>
      <c r="C6" s="8" t="inlineStr">
        <is>
          <t>Tier 2 Small</t>
        </is>
      </c>
      <c r="D6" s="8" t="inlineStr">
        <is>
          <t>Tier 3 Medium</t>
        </is>
      </c>
      <c r="E6" s="8" t="inlineStr">
        <is>
          <t>Tier 4 Large</t>
        </is>
      </c>
      <c r="F6" s="8" t="inlineStr">
        <is>
          <t>Range (docx)</t>
        </is>
      </c>
      <c r="G6" s="8" t="inlineStr">
        <is>
          <t>Notes</t>
        </is>
      </c>
      <c r="H6" s="8" t="inlineStr"/>
    </row>
    <row r="7" ht="16" customHeight="1">
      <c r="A7" s="9" t="inlineStr">
        <is>
          <t>Seats</t>
        </is>
      </c>
      <c r="B7" s="10" t="inlineStr">
        <is>
          <t>1–3</t>
        </is>
      </c>
      <c r="C7" s="10" t="inlineStr">
        <is>
          <t>4–6</t>
        </is>
      </c>
      <c r="D7" s="10" t="inlineStr">
        <is>
          <t>7–8</t>
        </is>
      </c>
      <c r="E7" s="10" t="inlineStr">
        <is>
          <t>9–10</t>
        </is>
      </c>
      <c r="F7" s="10" t="inlineStr">
        <is>
          <t>1–10</t>
        </is>
      </c>
      <c r="G7" s="10" t="inlineStr"/>
    </row>
    <row r="8" ht="16" customHeight="1">
      <c r="A8" s="11" t="inlineStr">
        <is>
          <t>Call Volume / Month</t>
        </is>
      </c>
      <c r="B8" s="12" t="inlineStr">
        <is>
          <t>&lt;2,000</t>
        </is>
      </c>
      <c r="C8" s="12" t="inlineStr">
        <is>
          <t>2K–3.5K</t>
        </is>
      </c>
      <c r="D8" s="12" t="inlineStr">
        <is>
          <t>3.5K–4.5K</t>
        </is>
      </c>
      <c r="E8" s="12" t="inlineStr">
        <is>
          <t>4.5K–5K</t>
        </is>
      </c>
      <c r="F8" s="12" t="inlineStr">
        <is>
          <t>Varies</t>
        </is>
      </c>
      <c r="G8" s="12" t="inlineStr"/>
    </row>
    <row r="9" ht="16" customHeight="1">
      <c r="A9" s="9" t="inlineStr">
        <is>
          <t>Monthly Fee</t>
        </is>
      </c>
      <c r="B9" s="18" t="n">
        <v>2800</v>
      </c>
      <c r="C9" s="18" t="n">
        <v>4200</v>
      </c>
      <c r="D9" s="18" t="n">
        <v>5400</v>
      </c>
      <c r="E9" s="18" t="n">
        <v>6000</v>
      </c>
      <c r="F9" s="10" t="inlineStr">
        <is>
          <t>$3,500–$7,500</t>
        </is>
      </c>
      <c r="G9" s="10" t="inlineStr">
        <is>
          <t>Inputs in blue</t>
        </is>
      </c>
    </row>
    <row r="10" ht="16" customHeight="1">
      <c r="A10" s="11" t="inlineStr">
        <is>
          <t>Annual Fee</t>
        </is>
      </c>
      <c r="B10" s="12">
        <f>B8*12</f>
        <v/>
      </c>
      <c r="C10" s="12">
        <f>C8*12</f>
        <v/>
      </c>
      <c r="D10" s="12">
        <f>D8*12</f>
        <v/>
      </c>
      <c r="E10" s="12">
        <f>E8*12</f>
        <v/>
      </c>
      <c r="F10" s="12" t="inlineStr">
        <is>
          <t>$42K–$90K</t>
        </is>
      </c>
      <c r="G10" s="12" t="inlineStr">
        <is>
          <t>Auto-calculated</t>
        </is>
      </c>
    </row>
    <row r="11" ht="16" customHeight="1">
      <c r="A11" s="9" t="inlineStr">
        <is>
          <t>Recommended Pilot (90-day)</t>
        </is>
      </c>
      <c r="B11" s="18" t="n">
        <v>25000</v>
      </c>
      <c r="C11" s="18" t="n">
        <v>30000</v>
      </c>
      <c r="D11" s="18" t="n">
        <v>37500</v>
      </c>
      <c r="E11" s="18" t="n">
        <v>50000</v>
      </c>
      <c r="F11" s="10" t="inlineStr">
        <is>
          <t>$25K–$50K</t>
        </is>
      </c>
      <c r="G11" s="10" t="inlineStr"/>
    </row>
    <row r="12" ht="16" customHeight="1">
      <c r="A12" s="11" t="inlineStr">
        <is>
          <t>Setup / Implementation</t>
        </is>
      </c>
      <c r="B12" s="19" t="n">
        <v>10000</v>
      </c>
      <c r="C12" s="19" t="n">
        <v>15000</v>
      </c>
      <c r="D12" s="19" t="n">
        <v>20000</v>
      </c>
      <c r="E12" s="19" t="n">
        <v>25000</v>
      </c>
      <c r="F12" s="12" t="inlineStr">
        <is>
          <t>$10K–$25K</t>
        </is>
      </c>
      <c r="G12" s="12" t="inlineStr">
        <is>
          <t>One-time</t>
        </is>
      </c>
    </row>
    <row r="13" ht="8" customHeight="1">
      <c r="A13" s="4" t="n"/>
    </row>
    <row r="14" ht="20" customHeight="1">
      <c r="A14" s="39" t="inlineStr">
        <is>
          <t xml:space="preserve">  SEAT OVERAGE PRICING</t>
        </is>
      </c>
    </row>
    <row r="15" ht="32" customHeight="1">
      <c r="A15" s="8" t="inlineStr">
        <is>
          <t>Seat Type</t>
        </is>
      </c>
      <c r="B15" s="8" t="inlineStr">
        <is>
          <t>Included in Base</t>
        </is>
      </c>
      <c r="C15" s="8" t="inlineStr">
        <is>
          <t>Overage Rate / Month</t>
        </is>
      </c>
      <c r="D15" s="8" t="inlineStr">
        <is>
          <t>Notes</t>
        </is>
      </c>
      <c r="E15" s="8" t="inlineStr"/>
      <c r="F15" s="8" t="inlineStr"/>
      <c r="G15" s="8" t="inlineStr"/>
      <c r="H15" s="8" t="inlineStr"/>
    </row>
    <row r="16" ht="16" customHeight="1">
      <c r="A16" s="9" t="inlineStr">
        <is>
          <t>Dispatcher Seats</t>
        </is>
      </c>
      <c r="B16" s="10" t="inlineStr">
        <is>
          <t>Up to 10</t>
        </is>
      </c>
      <c r="C16" s="10" t="inlineStr">
        <is>
          <t>$150 / seat / month</t>
        </is>
      </c>
      <c r="D16" s="10" t="inlineStr">
        <is>
          <t>Seats 11+</t>
        </is>
      </c>
      <c r="E16" s="10" t="inlineStr"/>
      <c r="F16" s="10" t="inlineStr"/>
      <c r="G16" s="10" t="inlineStr"/>
      <c r="H16" s="10" t="inlineStr"/>
    </row>
    <row r="17" ht="16" customHeight="1">
      <c r="A17" s="11" t="inlineStr">
        <is>
          <t>Admin / Supervisor Seats</t>
        </is>
      </c>
      <c r="B17" s="12" t="inlineStr">
        <is>
          <t>Up to 3</t>
        </is>
      </c>
      <c r="C17" s="12" t="inlineStr">
        <is>
          <t>$100 / seat / month</t>
        </is>
      </c>
      <c r="D17" s="12" t="inlineStr">
        <is>
          <t>Seats 4+</t>
        </is>
      </c>
      <c r="E17" s="12" t="inlineStr"/>
      <c r="F17" s="12" t="inlineStr"/>
      <c r="G17" s="12" t="inlineStr"/>
      <c r="H17" s="12" t="inlineStr"/>
    </row>
    <row r="18" ht="8" customHeight="1">
      <c r="A18" s="4" t="n"/>
    </row>
    <row r="19" ht="20" customHeight="1">
      <c r="A19" s="39" t="inlineStr">
        <is>
          <t xml:space="preserve">  INCLUDED CAPABILITIES</t>
        </is>
      </c>
    </row>
    <row r="20" ht="32" customHeight="1">
      <c r="A20" s="8" t="inlineStr">
        <is>
          <t>Capability</t>
        </is>
      </c>
      <c r="B20" s="8" t="inlineStr">
        <is>
          <t>Included?</t>
        </is>
      </c>
      <c r="C20" s="8" t="inlineStr">
        <is>
          <t>Notes</t>
        </is>
      </c>
      <c r="D20" s="8" t="inlineStr"/>
      <c r="E20" s="8" t="inlineStr"/>
      <c r="F20" s="8" t="inlineStr"/>
      <c r="G20" s="8" t="inlineStr"/>
      <c r="H20" s="8" t="inlineStr"/>
    </row>
    <row r="21" ht="16" customHeight="1">
      <c r="A21" s="9" t="inlineStr">
        <is>
          <t>Web Application Access</t>
        </is>
      </c>
      <c r="B21" s="20" t="inlineStr">
        <is>
          <t>Yes</t>
        </is>
      </c>
      <c r="C21" s="10" t="inlineStr"/>
      <c r="D21" s="10" t="inlineStr"/>
      <c r="E21" s="10" t="inlineStr"/>
      <c r="F21" s="10" t="inlineStr"/>
      <c r="G21" s="10" t="inlineStr"/>
      <c r="H21" s="10" t="inlineStr"/>
    </row>
    <row r="22" ht="16" customHeight="1">
      <c r="A22" s="11" t="inlineStr">
        <is>
          <t>Desktop Application Access</t>
        </is>
      </c>
      <c r="B22" s="21" t="inlineStr">
        <is>
          <t>Yes</t>
        </is>
      </c>
      <c r="C22" s="12" t="inlineStr">
        <is>
          <t>Windows &amp; Mac</t>
        </is>
      </c>
      <c r="D22" s="12" t="inlineStr"/>
      <c r="E22" s="12" t="inlineStr"/>
      <c r="F22" s="12" t="inlineStr"/>
      <c r="G22" s="12" t="inlineStr"/>
      <c r="H22" s="12" t="inlineStr"/>
    </row>
    <row r="23" ht="16" customHeight="1">
      <c r="A23" s="9" t="inlineStr">
        <is>
          <t>Role-Based Access Control (RBAC)</t>
        </is>
      </c>
      <c r="B23" s="20" t="inlineStr">
        <is>
          <t>Yes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 ht="16" customHeight="1">
      <c r="A24" s="11" t="inlineStr">
        <is>
          <t>Agency Admin Console</t>
        </is>
      </c>
      <c r="B24" s="21" t="inlineStr">
        <is>
          <t>Yes</t>
        </is>
      </c>
      <c r="C24" s="12" t="inlineStr"/>
      <c r="D24" s="12" t="inlineStr"/>
      <c r="E24" s="12" t="inlineStr"/>
      <c r="F24" s="12" t="inlineStr"/>
      <c r="G24" s="12" t="inlineStr"/>
      <c r="H24" s="12" t="inlineStr"/>
    </row>
    <row r="25" ht="16" customHeight="1">
      <c r="A25" s="9" t="inlineStr">
        <is>
          <t>Core Reporting</t>
        </is>
      </c>
      <c r="B25" s="20" t="inlineStr">
        <is>
          <t>Yes</t>
        </is>
      </c>
      <c r="C25" s="10" t="inlineStr"/>
      <c r="D25" s="10" t="inlineStr"/>
      <c r="E25" s="10" t="inlineStr"/>
      <c r="F25" s="10" t="inlineStr"/>
      <c r="G25" s="10" t="inlineStr"/>
      <c r="H25" s="10" t="inlineStr"/>
    </row>
    <row r="26" ht="16" customHeight="1">
      <c r="A26" s="11" t="inlineStr">
        <is>
          <t>Audit Logs</t>
        </is>
      </c>
      <c r="B26" s="21" t="inlineStr">
        <is>
          <t>Yes</t>
        </is>
      </c>
      <c r="C26" s="12" t="inlineStr">
        <is>
          <t>CJIS-aware retention</t>
        </is>
      </c>
      <c r="D26" s="12" t="inlineStr"/>
      <c r="E26" s="12" t="inlineStr"/>
      <c r="F26" s="12" t="inlineStr"/>
      <c r="G26" s="12" t="inlineStr"/>
      <c r="H26" s="12" t="inlineStr"/>
    </row>
    <row r="27" ht="16" customHeight="1">
      <c r="A27" s="9" t="inlineStr">
        <is>
          <t>AI-Assisted Intake</t>
        </is>
      </c>
      <c r="B27" s="20" t="inlineStr">
        <is>
          <t>Yes</t>
        </is>
      </c>
      <c r="C27" s="10" t="inlineStr"/>
      <c r="D27" s="10" t="inlineStr"/>
      <c r="E27" s="10" t="inlineStr"/>
      <c r="F27" s="10" t="inlineStr"/>
      <c r="G27" s="10" t="inlineStr"/>
      <c r="H27" s="10" t="inlineStr"/>
    </row>
    <row r="28" ht="16" customHeight="1">
      <c r="A28" s="11" t="inlineStr">
        <is>
          <t>Live Transcription</t>
        </is>
      </c>
      <c r="B28" s="21" t="inlineStr">
        <is>
          <t>Yes</t>
        </is>
      </c>
      <c r="C28" s="12" t="inlineStr"/>
      <c r="D28" s="12" t="inlineStr"/>
      <c r="E28" s="12" t="inlineStr"/>
      <c r="F28" s="12" t="inlineStr"/>
      <c r="G28" s="12" t="inlineStr"/>
      <c r="H28" s="12" t="inlineStr"/>
    </row>
    <row r="29" ht="16" customHeight="1">
      <c r="A29" s="9" t="inlineStr">
        <is>
          <t>Call Triage Workflows</t>
        </is>
      </c>
      <c r="B29" s="20" t="inlineStr">
        <is>
          <t>Yes</t>
        </is>
      </c>
      <c r="C29" s="10" t="inlineStr"/>
      <c r="D29" s="10" t="inlineStr"/>
      <c r="E29" s="10" t="inlineStr"/>
      <c r="F29" s="10" t="inlineStr"/>
      <c r="G29" s="10" t="inlineStr"/>
      <c r="H29" s="10" t="inlineStr"/>
    </row>
    <row r="30" ht="16" customHeight="1">
      <c r="A30" s="11" t="inlineStr">
        <is>
          <t>Call / Session History</t>
        </is>
      </c>
      <c r="B30" s="21" t="inlineStr">
        <is>
          <t>Yes</t>
        </is>
      </c>
      <c r="C30" s="12" t="inlineStr"/>
      <c r="D30" s="12" t="inlineStr"/>
      <c r="E30" s="12" t="inlineStr"/>
      <c r="F30" s="12" t="inlineStr"/>
      <c r="G30" s="12" t="inlineStr"/>
      <c r="H30" s="12" t="inlineStr"/>
    </row>
    <row r="31" ht="16" customHeight="1">
      <c r="A31" s="9" t="inlineStr">
        <is>
          <t>Active Incident View</t>
        </is>
      </c>
      <c r="B31" s="20" t="inlineStr">
        <is>
          <t>Yes</t>
        </is>
      </c>
      <c r="C31" s="10" t="inlineStr"/>
      <c r="D31" s="10" t="inlineStr"/>
      <c r="E31" s="10" t="inlineStr"/>
      <c r="F31" s="10" t="inlineStr"/>
      <c r="G31" s="10" t="inlineStr"/>
      <c r="H31" s="10" t="inlineStr"/>
    </row>
    <row r="32" ht="16" customHeight="1">
      <c r="A32" s="11" t="inlineStr">
        <is>
          <t>Dispatcher Console</t>
        </is>
      </c>
      <c r="B32" s="22" t="inlineStr">
        <is>
          <t>Limited</t>
        </is>
      </c>
      <c r="C32" s="12" t="inlineStr">
        <is>
          <t>Full in Professional+</t>
        </is>
      </c>
      <c r="D32" s="12" t="inlineStr"/>
      <c r="E32" s="12" t="inlineStr"/>
      <c r="F32" s="12" t="inlineStr"/>
      <c r="G32" s="12" t="inlineStr"/>
      <c r="H32" s="12" t="inlineStr"/>
    </row>
    <row r="33" ht="16" customHeight="1">
      <c r="A33" s="9" t="inlineStr">
        <is>
          <t>Multilingual Intake</t>
        </is>
      </c>
      <c r="B33" s="23" t="inlineStr">
        <is>
          <t>Limited</t>
        </is>
      </c>
      <c r="C33" s="10" t="inlineStr">
        <is>
          <t>Upgrade for full translation</t>
        </is>
      </c>
      <c r="D33" s="10" t="inlineStr"/>
      <c r="E33" s="10" t="inlineStr"/>
      <c r="F33" s="10" t="inlineStr"/>
      <c r="G33" s="10" t="inlineStr"/>
      <c r="H33" s="10" t="inlineStr"/>
    </row>
    <row r="34" ht="16" customHeight="1">
      <c r="A34" s="11" t="inlineStr">
        <is>
          <t>Language Auto-Detection</t>
        </is>
      </c>
      <c r="B34" s="22" t="inlineStr">
        <is>
          <t>Limited</t>
        </is>
      </c>
      <c r="C34" s="12" t="inlineStr"/>
      <c r="D34" s="12" t="inlineStr"/>
      <c r="E34" s="12" t="inlineStr"/>
      <c r="F34" s="12" t="inlineStr"/>
      <c r="G34" s="12" t="inlineStr"/>
      <c r="H34" s="12" t="inlineStr"/>
    </row>
    <row r="35" ht="16" customHeight="1">
      <c r="A35" s="9" t="inlineStr">
        <is>
          <t>QA Review Tools</t>
        </is>
      </c>
      <c r="B35" s="23" t="inlineStr">
        <is>
          <t>Limited</t>
        </is>
      </c>
      <c r="C35" s="10" t="inlineStr">
        <is>
          <t>Upgrade for full QA suite</t>
        </is>
      </c>
      <c r="D35" s="10" t="inlineStr"/>
      <c r="E35" s="10" t="inlineStr"/>
      <c r="F35" s="10" t="inlineStr"/>
      <c r="G35" s="10" t="inlineStr"/>
      <c r="H35" s="10" t="inlineStr"/>
    </row>
    <row r="36" ht="16" customHeight="1">
      <c r="A36" s="11" t="inlineStr">
        <is>
          <t>Incident Timeline Reconstruction</t>
        </is>
      </c>
      <c r="B36" s="22" t="inlineStr">
        <is>
          <t>Limited</t>
        </is>
      </c>
      <c r="C36" s="12" t="inlineStr"/>
      <c r="D36" s="12" t="inlineStr"/>
      <c r="E36" s="12" t="inlineStr"/>
      <c r="F36" s="12" t="inlineStr"/>
      <c r="G36" s="12" t="inlineStr"/>
      <c r="H36" s="12" t="inlineStr"/>
    </row>
    <row r="37" ht="16" customHeight="1">
      <c r="A37" s="9" t="inlineStr">
        <is>
          <t>Standard Onboarding</t>
        </is>
      </c>
      <c r="B37" s="20" t="inlineStr">
        <is>
          <t>Yes</t>
        </is>
      </c>
      <c r="C37" s="10" t="inlineStr"/>
      <c r="D37" s="10" t="inlineStr"/>
      <c r="E37" s="10" t="inlineStr"/>
      <c r="F37" s="10" t="inlineStr"/>
      <c r="G37" s="10" t="inlineStr"/>
      <c r="H37" s="10" t="inlineStr"/>
    </row>
    <row r="38" ht="16" customHeight="1">
      <c r="A38" s="11" t="inlineStr">
        <is>
          <t>Integration Assistance</t>
        </is>
      </c>
      <c r="B38" s="22" t="inlineStr">
        <is>
          <t>Limited</t>
        </is>
      </c>
      <c r="C38" s="12" t="inlineStr"/>
      <c r="D38" s="12" t="inlineStr"/>
      <c r="E38" s="12" t="inlineStr"/>
      <c r="F38" s="12" t="inlineStr"/>
      <c r="G38" s="12" t="inlineStr"/>
      <c r="H38" s="12" t="inlineStr"/>
    </row>
    <row r="39" ht="8" customHeight="1">
      <c r="A39" s="4" t="n"/>
    </row>
    <row r="40" ht="20" customHeight="1">
      <c r="A40" s="39" t="inlineStr">
        <is>
          <t xml:space="preserve">  ESSENTIAL ADD-ON CANDIDATES</t>
        </is>
      </c>
    </row>
    <row r="41" ht="32" customHeight="1">
      <c r="A41" s="8" t="inlineStr">
        <is>
          <t>Add-On</t>
        </is>
      </c>
      <c r="B41" s="8" t="inlineStr">
        <is>
          <t>Price Low / Month</t>
        </is>
      </c>
      <c r="C41" s="8" t="inlineStr">
        <is>
          <t>Price High / Month</t>
        </is>
      </c>
      <c r="D41" s="8" t="inlineStr">
        <is>
          <t>Notes</t>
        </is>
      </c>
      <c r="E41" s="8" t="inlineStr"/>
      <c r="F41" s="8" t="inlineStr"/>
      <c r="G41" s="8" t="inlineStr"/>
      <c r="H41" s="8" t="inlineStr"/>
    </row>
    <row r="42" ht="16" customHeight="1">
      <c r="A42" s="9" t="inlineStr">
        <is>
          <t>Live Translation</t>
        </is>
      </c>
      <c r="B42" s="18" t="n">
        <v>1000</v>
      </c>
      <c r="C42" s="18" t="n">
        <v>3000</v>
      </c>
      <c r="D42" s="10" t="inlineStr"/>
      <c r="E42" s="10" t="inlineStr"/>
      <c r="F42" s="10" t="inlineStr"/>
      <c r="G42" s="10" t="inlineStr"/>
      <c r="H42" s="10" t="inlineStr"/>
    </row>
    <row r="43" ht="16" customHeight="1">
      <c r="A43" s="11" t="inlineStr">
        <is>
          <t>Text-to-Voice Support</t>
        </is>
      </c>
      <c r="B43" s="19" t="n">
        <v>750</v>
      </c>
      <c r="C43" s="19" t="n">
        <v>2500</v>
      </c>
      <c r="D43" s="12" t="inlineStr"/>
      <c r="E43" s="12" t="inlineStr"/>
      <c r="F43" s="12" t="inlineStr"/>
      <c r="G43" s="12" t="inlineStr"/>
      <c r="H43" s="12" t="inlineStr"/>
    </row>
    <row r="44" ht="16" customHeight="1">
      <c r="A44" s="9" t="inlineStr">
        <is>
          <t>Caller Photo Upload</t>
        </is>
      </c>
      <c r="B44" s="18" t="n">
        <v>500</v>
      </c>
      <c r="C44" s="18" t="n">
        <v>1500</v>
      </c>
      <c r="D44" s="10" t="inlineStr"/>
      <c r="E44" s="10" t="inlineStr"/>
      <c r="F44" s="10" t="inlineStr"/>
      <c r="G44" s="10" t="inlineStr"/>
      <c r="H44" s="10" t="inlineStr"/>
    </row>
    <row r="45" ht="16" customHeight="1">
      <c r="A45" s="11" t="inlineStr">
        <is>
          <t>Caller Video Upload</t>
        </is>
      </c>
      <c r="B45" s="19" t="n">
        <v>1000</v>
      </c>
      <c r="C45" s="19" t="n">
        <v>3500</v>
      </c>
      <c r="D45" s="12" t="inlineStr"/>
      <c r="E45" s="12" t="inlineStr"/>
      <c r="F45" s="12" t="inlineStr"/>
      <c r="G45" s="12" t="inlineStr"/>
      <c r="H45" s="12" t="inlineStr"/>
    </row>
    <row r="46" ht="16" customHeight="1">
      <c r="A46" s="9" t="inlineStr">
        <is>
          <t>Live Caller Media Streaming</t>
        </is>
      </c>
      <c r="B46" s="18" t="n">
        <v>2500</v>
      </c>
      <c r="C46" s="18" t="n">
        <v>7500</v>
      </c>
      <c r="D46" s="10" t="inlineStr">
        <is>
          <t>WebRTC</t>
        </is>
      </c>
      <c r="E46" s="10" t="inlineStr"/>
      <c r="F46" s="10" t="inlineStr"/>
      <c r="G46" s="10" t="inlineStr"/>
      <c r="H46" s="10" t="inlineStr"/>
    </row>
    <row r="47" ht="16" customHeight="1">
      <c r="A47" s="11" t="inlineStr">
        <is>
          <t>Media Audit Trail</t>
        </is>
      </c>
      <c r="B47" s="19" t="n">
        <v>750</v>
      </c>
      <c r="C47" s="19" t="n">
        <v>2000</v>
      </c>
      <c r="D47" s="12" t="inlineStr"/>
      <c r="E47" s="12" t="inlineStr"/>
      <c r="F47" s="12" t="inlineStr"/>
      <c r="G47" s="12" t="inlineStr"/>
      <c r="H47" s="12" t="inlineStr"/>
    </row>
    <row r="48" ht="16" customHeight="1">
      <c r="A48" s="9" t="inlineStr">
        <is>
          <t>Scorecards</t>
        </is>
      </c>
      <c r="B48" s="18" t="n">
        <v>500</v>
      </c>
      <c r="C48" s="18" t="n">
        <v>1500</v>
      </c>
      <c r="D48" s="10" t="inlineStr"/>
      <c r="E48" s="10" t="inlineStr"/>
      <c r="F48" s="10" t="inlineStr"/>
      <c r="G48" s="10" t="inlineStr"/>
      <c r="H48" s="10" t="inlineStr"/>
    </row>
    <row r="49" ht="16" customHeight="1">
      <c r="A49" s="11" t="inlineStr">
        <is>
          <t>Coaching Notes</t>
        </is>
      </c>
      <c r="B49" s="19" t="n">
        <v>500</v>
      </c>
      <c r="C49" s="19" t="n">
        <v>1500</v>
      </c>
      <c r="D49" s="12" t="inlineStr"/>
      <c r="E49" s="12" t="inlineStr"/>
      <c r="F49" s="12" t="inlineStr"/>
      <c r="G49" s="12" t="inlineStr"/>
      <c r="H49" s="12" t="inlineStr"/>
    </row>
    <row r="50" ht="16" customHeight="1">
      <c r="A50" s="9" t="inlineStr">
        <is>
          <t>Team Dashboards</t>
        </is>
      </c>
      <c r="B50" s="18" t="n">
        <v>750</v>
      </c>
      <c r="C50" s="18" t="n">
        <v>2500</v>
      </c>
      <c r="D50" s="10" t="inlineStr"/>
      <c r="E50" s="10" t="inlineStr"/>
      <c r="F50" s="10" t="inlineStr"/>
      <c r="G50" s="10" t="inlineStr"/>
      <c r="H50" s="10" t="inlineStr"/>
    </row>
    <row r="51" ht="16" customHeight="1">
      <c r="A51" s="11" t="inlineStr">
        <is>
          <t>Priority Support</t>
        </is>
      </c>
      <c r="B51" s="19" t="n">
        <v>1000</v>
      </c>
      <c r="C51" s="19" t="n">
        <v>3000</v>
      </c>
      <c r="D51" s="12" t="inlineStr"/>
      <c r="E51" s="12" t="inlineStr"/>
      <c r="F51" s="12" t="inlineStr"/>
      <c r="G51" s="12" t="inlineStr"/>
      <c r="H51" s="12" t="inlineStr"/>
    </row>
    <row r="52" ht="16" customHeight="1">
      <c r="A52" s="9" t="inlineStr">
        <is>
          <t>Dedicated Rollout Planning</t>
        </is>
      </c>
      <c r="B52" s="18" t="n">
        <v>2500</v>
      </c>
      <c r="C52" s="18" t="n">
        <v>7500</v>
      </c>
      <c r="D52" s="10" t="inlineStr">
        <is>
          <t>One-time</t>
        </is>
      </c>
      <c r="E52" s="10" t="inlineStr"/>
      <c r="F52" s="10" t="inlineStr"/>
      <c r="G52" s="10" t="inlineStr"/>
      <c r="H52" s="10" t="inlineStr"/>
    </row>
    <row r="53" ht="8" customHeight="1">
      <c r="A53" s="4" t="n"/>
    </row>
    <row r="54" ht="18" customHeight="1">
      <c r="A54" s="24" t="inlineStr">
        <is>
          <t xml:space="preserve">  SALES POSITIONING — Essential Plan</t>
        </is>
      </c>
    </row>
    <row r="55" ht="15" customHeight="1">
      <c r="A55" s="25" t="inlineStr">
        <is>
          <t xml:space="preserve">    Low-risk entry point — helps agencies modernize without replacing CAD or committing to full transformation.</t>
        </is>
      </c>
    </row>
    <row r="56" ht="15" customHeight="1">
      <c r="A56" s="25" t="inlineStr">
        <is>
          <t xml:space="preserve">    Best for grant-funded pilots and first-reference customer opportunities.</t>
        </is>
      </c>
    </row>
    <row r="57" ht="15" customHeight="1">
      <c r="A57" s="25" t="inlineStr">
        <is>
          <t xml:space="preserve">    Position as: "AI-assisted intake and dispatch support that works alongside your existing CAD system."</t>
        </is>
      </c>
    </row>
    <row r="58" ht="16" customHeight="1">
      <c r="A58" s="13" t="inlineStr">
        <is>
          <t>⚠  INTERNAL USE ONLY — Public-facing: "Tailored deployment · Custom quote · Contact sales"</t>
        </is>
      </c>
    </row>
  </sheetData>
  <mergeCells count="16">
    <mergeCell ref="A18:H18"/>
    <mergeCell ref="A56:H56"/>
    <mergeCell ref="A1:H1"/>
    <mergeCell ref="A3:H3"/>
    <mergeCell ref="A39:H39"/>
    <mergeCell ref="A53:H53"/>
    <mergeCell ref="A55:H55"/>
    <mergeCell ref="A57:H57"/>
    <mergeCell ref="A2:H2"/>
    <mergeCell ref="A54:H54"/>
    <mergeCell ref="A13:H13"/>
    <mergeCell ref="A14:H14"/>
    <mergeCell ref="A19:H19"/>
    <mergeCell ref="A5:H5"/>
    <mergeCell ref="A58:H58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NEXCORT IQ PROFESSIONAL</t>
        </is>
      </c>
    </row>
    <row r="3" ht="18" customHeight="1">
      <c r="A3" s="37" t="inlineStr">
        <is>
          <t>Growing counties &amp; cities · Full features · Translation · QA · Analytics · Up to 25 dispatcher seats</t>
        </is>
      </c>
    </row>
    <row r="5" ht="20" customHeight="1">
      <c r="A5" s="39" t="inlineStr">
        <is>
          <t xml:space="preserve">  BASE SUBSCRIPTION FEES</t>
        </is>
      </c>
    </row>
    <row r="6" ht="32" customHeight="1">
      <c r="A6" s="8" t="inlineStr">
        <is>
          <t>Item</t>
        </is>
      </c>
      <c r="B6" s="8" t="inlineStr">
        <is>
          <t>Small Pro T1</t>
        </is>
      </c>
      <c r="C6" s="8" t="inlineStr">
        <is>
          <t>Medium Pro T2</t>
        </is>
      </c>
      <c r="D6" s="8" t="inlineStr">
        <is>
          <t>Large Pro T3</t>
        </is>
      </c>
      <c r="E6" s="8" t="inlineStr">
        <is>
          <t>Max Pro T4</t>
        </is>
      </c>
      <c r="F6" s="8" t="inlineStr">
        <is>
          <t>Range (docx)</t>
        </is>
      </c>
      <c r="G6" s="8" t="inlineStr">
        <is>
          <t>Notes</t>
        </is>
      </c>
      <c r="H6" s="8" t="inlineStr"/>
    </row>
    <row r="7" ht="16" customHeight="1">
      <c r="A7" s="9" t="inlineStr">
        <is>
          <t>Seats</t>
        </is>
      </c>
      <c r="B7" s="10" t="inlineStr">
        <is>
          <t>1–10</t>
        </is>
      </c>
      <c r="C7" s="10" t="inlineStr">
        <is>
          <t>11–18</t>
        </is>
      </c>
      <c r="D7" s="10" t="inlineStr">
        <is>
          <t>19–23</t>
        </is>
      </c>
      <c r="E7" s="10" t="inlineStr">
        <is>
          <t>24–25</t>
        </is>
      </c>
      <c r="F7" s="10" t="inlineStr">
        <is>
          <t>1–25</t>
        </is>
      </c>
      <c r="G7" s="10" t="inlineStr"/>
      <c r="H7" s="10" t="inlineStr"/>
    </row>
    <row r="8" ht="16" customHeight="1">
      <c r="A8" s="11" t="inlineStr">
        <is>
          <t>Call Volume / Month</t>
        </is>
      </c>
      <c r="B8" s="12" t="inlineStr">
        <is>
          <t>&lt;10,000</t>
        </is>
      </c>
      <c r="C8" s="12" t="inlineStr">
        <is>
          <t>10K–18K</t>
        </is>
      </c>
      <c r="D8" s="12" t="inlineStr">
        <is>
          <t>18K–23K</t>
        </is>
      </c>
      <c r="E8" s="12" t="inlineStr">
        <is>
          <t>23K–25K</t>
        </is>
      </c>
      <c r="F8" s="12" t="inlineStr">
        <is>
          <t>Varies</t>
        </is>
      </c>
      <c r="G8" s="12" t="inlineStr"/>
      <c r="H8" s="12" t="inlineStr"/>
    </row>
    <row r="9" ht="16" customHeight="1">
      <c r="A9" s="9" t="inlineStr">
        <is>
          <t>Monthly Fee</t>
        </is>
      </c>
      <c r="B9" s="18" t="n">
        <v>8500</v>
      </c>
      <c r="C9" s="18" t="n">
        <v>13000</v>
      </c>
      <c r="D9" s="18" t="n">
        <v>15500</v>
      </c>
      <c r="E9" s="18" t="n">
        <v>18000</v>
      </c>
      <c r="F9" s="10" t="inlineStr">
        <is>
          <t>$8,500–$18,000</t>
        </is>
      </c>
      <c r="G9" s="10" t="inlineStr"/>
      <c r="H9" s="10" t="inlineStr"/>
    </row>
    <row r="10" ht="16" customHeight="1">
      <c r="A10" s="11" t="inlineStr">
        <is>
          <t>Annual Fee</t>
        </is>
      </c>
      <c r="B10" s="12">
        <f>B8*12</f>
        <v/>
      </c>
      <c r="C10" s="12">
        <f>C8*12</f>
        <v/>
      </c>
      <c r="D10" s="12">
        <f>D8*12</f>
        <v/>
      </c>
      <c r="E10" s="12">
        <f>E8*12</f>
        <v/>
      </c>
      <c r="F10" s="12" t="inlineStr">
        <is>
          <t>$102K–$216K</t>
        </is>
      </c>
      <c r="G10" s="12" t="inlineStr">
        <is>
          <t>Auto-calculated</t>
        </is>
      </c>
      <c r="H10" s="12" t="inlineStr"/>
    </row>
    <row r="11" ht="16" customHeight="1">
      <c r="A11" s="9" t="inlineStr">
        <is>
          <t>Recommended Pilot (90-day)</t>
        </is>
      </c>
      <c r="B11" s="18" t="n">
        <v>50000</v>
      </c>
      <c r="C11" s="18" t="n">
        <v>70000</v>
      </c>
      <c r="D11" s="18" t="n">
        <v>87500</v>
      </c>
      <c r="E11" s="18" t="n">
        <v>100000</v>
      </c>
      <c r="F11" s="10" t="inlineStr">
        <is>
          <t>$50K–$100K</t>
        </is>
      </c>
      <c r="G11" s="10" t="inlineStr"/>
      <c r="H11" s="10" t="inlineStr"/>
    </row>
    <row r="12" ht="16" customHeight="1">
      <c r="A12" s="11" t="inlineStr">
        <is>
          <t>Setup / Implementation</t>
        </is>
      </c>
      <c r="B12" s="19" t="n">
        <v>25000</v>
      </c>
      <c r="C12" s="19" t="n">
        <v>40000</v>
      </c>
      <c r="D12" s="19" t="n">
        <v>50000</v>
      </c>
      <c r="E12" s="19" t="n">
        <v>60000</v>
      </c>
      <c r="F12" s="12" t="inlineStr">
        <is>
          <t>$25K–$60K</t>
        </is>
      </c>
      <c r="G12" s="12" t="inlineStr">
        <is>
          <t>One-time</t>
        </is>
      </c>
      <c r="H12" s="12" t="inlineStr"/>
    </row>
    <row r="13" ht="8" customHeight="1">
      <c r="A13" s="4" t="n"/>
    </row>
    <row r="14" ht="20" customHeight="1">
      <c r="A14" s="39" t="inlineStr">
        <is>
          <t xml:space="preserve">  SEAT OVERAGE PRICING</t>
        </is>
      </c>
    </row>
    <row r="15" ht="32" customHeight="1">
      <c r="A15" s="8" t="inlineStr">
        <is>
          <t>Seat Type</t>
        </is>
      </c>
      <c r="B15" s="8" t="inlineStr">
        <is>
          <t>Included in Base</t>
        </is>
      </c>
      <c r="C15" s="8" t="inlineStr">
        <is>
          <t>Overage Rate / Month</t>
        </is>
      </c>
      <c r="D15" s="8" t="inlineStr">
        <is>
          <t>Notes</t>
        </is>
      </c>
      <c r="E15" s="8" t="inlineStr"/>
      <c r="F15" s="8" t="inlineStr"/>
      <c r="G15" s="8" t="inlineStr"/>
      <c r="H15" s="8" t="inlineStr"/>
    </row>
    <row r="16" ht="16" customHeight="1">
      <c r="A16" s="9" t="inlineStr">
        <is>
          <t>Dispatcher Seats</t>
        </is>
      </c>
      <c r="B16" s="10" t="inlineStr">
        <is>
          <t>Up to 25</t>
        </is>
      </c>
      <c r="C16" s="10" t="inlineStr">
        <is>
          <t>$125 / seat / month</t>
        </is>
      </c>
      <c r="D16" s="10" t="inlineStr">
        <is>
          <t>Seats 26+</t>
        </is>
      </c>
      <c r="E16" s="10" t="inlineStr"/>
      <c r="F16" s="10" t="inlineStr"/>
      <c r="G16" s="10" t="inlineStr"/>
      <c r="H16" s="10" t="inlineStr"/>
    </row>
    <row r="17" ht="16" customHeight="1">
      <c r="A17" s="11" t="inlineStr">
        <is>
          <t>Admin / Supervisor Seats</t>
        </is>
      </c>
      <c r="B17" s="12" t="inlineStr">
        <is>
          <t>Up to 8</t>
        </is>
      </c>
      <c r="C17" s="12" t="inlineStr">
        <is>
          <t>$100 / seat / month</t>
        </is>
      </c>
      <c r="D17" s="12" t="inlineStr">
        <is>
          <t>Seats 9+</t>
        </is>
      </c>
      <c r="E17" s="12" t="inlineStr"/>
      <c r="F17" s="12" t="inlineStr"/>
      <c r="G17" s="12" t="inlineStr"/>
      <c r="H17" s="12" t="inlineStr"/>
    </row>
    <row r="18" ht="8" customHeight="1">
      <c r="A18" s="4" t="n"/>
    </row>
    <row r="19" ht="20" customHeight="1">
      <c r="A19" s="39" t="inlineStr">
        <is>
          <t xml:space="preserve">  INCLUDED CAPABILITIES (ALL ESSENTIAL + THESE)</t>
        </is>
      </c>
    </row>
    <row r="20" ht="32" customHeight="1">
      <c r="A20" s="8" t="inlineStr">
        <is>
          <t>Capability</t>
        </is>
      </c>
      <c r="B20" s="8" t="inlineStr">
        <is>
          <t>Included?</t>
        </is>
      </c>
      <c r="C20" s="8" t="inlineStr">
        <is>
          <t>Notes</t>
        </is>
      </c>
      <c r="D20" s="8" t="inlineStr"/>
      <c r="E20" s="8" t="inlineStr"/>
      <c r="F20" s="8" t="inlineStr"/>
      <c r="G20" s="8" t="inlineStr"/>
      <c r="H20" s="8" t="inlineStr"/>
    </row>
    <row r="21" ht="16" customHeight="1">
      <c r="A21" s="9" t="inlineStr">
        <is>
          <t>Full Dispatcher Monitoring Console</t>
        </is>
      </c>
      <c r="B21" s="20" t="inlineStr">
        <is>
          <t>Yes</t>
        </is>
      </c>
      <c r="C21" s="10" t="inlineStr"/>
      <c r="D21" s="10" t="inlineStr"/>
      <c r="E21" s="10" t="inlineStr"/>
      <c r="F21" s="10" t="inlineStr"/>
      <c r="G21" s="10" t="inlineStr"/>
      <c r="H21" s="10" t="inlineStr"/>
    </row>
    <row r="22" ht="16" customHeight="1">
      <c r="A22" s="11" t="inlineStr">
        <is>
          <t>Channel / Talk Group Monitoring</t>
        </is>
      </c>
      <c r="B22" s="21" t="inlineStr">
        <is>
          <t>Yes</t>
        </is>
      </c>
      <c r="C22" s="12" t="inlineStr"/>
      <c r="D22" s="12" t="inlineStr"/>
      <c r="E22" s="12" t="inlineStr"/>
      <c r="F22" s="12" t="inlineStr"/>
      <c r="G22" s="12" t="inlineStr"/>
      <c r="H22" s="12" t="inlineStr"/>
    </row>
    <row r="23" ht="16" customHeight="1">
      <c r="A23" s="9" t="inlineStr">
        <is>
          <t>Non-Emergency Intake Queue</t>
        </is>
      </c>
      <c r="B23" s="20" t="inlineStr">
        <is>
          <t>Yes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 ht="16" customHeight="1">
      <c r="A24" s="11" t="inlineStr">
        <is>
          <t>Backlog and SLA Tracking</t>
        </is>
      </c>
      <c r="B24" s="21" t="inlineStr">
        <is>
          <t>Yes</t>
        </is>
      </c>
      <c r="C24" s="12" t="inlineStr"/>
      <c r="D24" s="12" t="inlineStr"/>
      <c r="E24" s="12" t="inlineStr"/>
      <c r="F24" s="12" t="inlineStr"/>
      <c r="G24" s="12" t="inlineStr"/>
      <c r="H24" s="12" t="inlineStr"/>
    </row>
    <row r="25" ht="16" customHeight="1">
      <c r="A25" s="9" t="inlineStr">
        <is>
          <t>Live Translation</t>
        </is>
      </c>
      <c r="B25" s="20" t="inlineStr">
        <is>
          <t>Yes</t>
        </is>
      </c>
      <c r="C25" s="10" t="inlineStr">
        <is>
          <t>Included — not add-on</t>
        </is>
      </c>
      <c r="D25" s="10" t="inlineStr"/>
      <c r="E25" s="10" t="inlineStr"/>
      <c r="F25" s="10" t="inlineStr"/>
      <c r="G25" s="10" t="inlineStr"/>
      <c r="H25" s="10" t="inlineStr"/>
    </row>
    <row r="26" ht="16" customHeight="1">
      <c r="A26" s="11" t="inlineStr">
        <is>
          <t>Text-to-Voice Support</t>
        </is>
      </c>
      <c r="B26" s="21" t="inlineStr">
        <is>
          <t>Yes</t>
        </is>
      </c>
      <c r="C26" s="12" t="inlineStr"/>
      <c r="D26" s="12" t="inlineStr"/>
      <c r="E26" s="12" t="inlineStr"/>
      <c r="F26" s="12" t="inlineStr"/>
      <c r="G26" s="12" t="inlineStr"/>
      <c r="H26" s="12" t="inlineStr"/>
    </row>
    <row r="27" ht="16" customHeight="1">
      <c r="A27" s="9" t="inlineStr">
        <is>
          <t>Language Auto-Detection</t>
        </is>
      </c>
      <c r="B27" s="20" t="inlineStr">
        <is>
          <t>Yes</t>
        </is>
      </c>
      <c r="C27" s="10" t="inlineStr"/>
      <c r="D27" s="10" t="inlineStr"/>
      <c r="E27" s="10" t="inlineStr"/>
      <c r="F27" s="10" t="inlineStr"/>
      <c r="G27" s="10" t="inlineStr"/>
      <c r="H27" s="10" t="inlineStr"/>
    </row>
    <row r="28" ht="16" customHeight="1">
      <c r="A28" s="11" t="inlineStr">
        <is>
          <t>Caller Photo Upload</t>
        </is>
      </c>
      <c r="B28" s="21" t="inlineStr">
        <is>
          <t>Yes</t>
        </is>
      </c>
      <c r="C28" s="12" t="inlineStr"/>
      <c r="D28" s="12" t="inlineStr"/>
      <c r="E28" s="12" t="inlineStr"/>
      <c r="F28" s="12" t="inlineStr"/>
      <c r="G28" s="12" t="inlineStr"/>
      <c r="H28" s="12" t="inlineStr"/>
    </row>
    <row r="29" ht="16" customHeight="1">
      <c r="A29" s="9" t="inlineStr">
        <is>
          <t>Caller Video Upload</t>
        </is>
      </c>
      <c r="B29" s="20" t="inlineStr">
        <is>
          <t>Yes</t>
        </is>
      </c>
      <c r="C29" s="10" t="inlineStr"/>
      <c r="D29" s="10" t="inlineStr"/>
      <c r="E29" s="10" t="inlineStr"/>
      <c r="F29" s="10" t="inlineStr"/>
      <c r="G29" s="10" t="inlineStr"/>
      <c r="H29" s="10" t="inlineStr"/>
    </row>
    <row r="30" ht="16" customHeight="1">
      <c r="A30" s="11" t="inlineStr">
        <is>
          <t>Media Audit Trail</t>
        </is>
      </c>
      <c r="B30" s="21" t="inlineStr">
        <is>
          <t>Yes</t>
        </is>
      </c>
      <c r="C30" s="12" t="inlineStr"/>
      <c r="D30" s="12" t="inlineStr"/>
      <c r="E30" s="12" t="inlineStr"/>
      <c r="F30" s="12" t="inlineStr"/>
      <c r="G30" s="12" t="inlineStr"/>
      <c r="H30" s="12" t="inlineStr"/>
    </row>
    <row r="31" ht="16" customHeight="1">
      <c r="A31" s="9" t="inlineStr">
        <is>
          <t>Supervisor QA Tools</t>
        </is>
      </c>
      <c r="B31" s="20" t="inlineStr">
        <is>
          <t>Yes</t>
        </is>
      </c>
      <c r="C31" s="10" t="inlineStr"/>
      <c r="D31" s="10" t="inlineStr"/>
      <c r="E31" s="10" t="inlineStr"/>
      <c r="F31" s="10" t="inlineStr"/>
      <c r="G31" s="10" t="inlineStr"/>
      <c r="H31" s="10" t="inlineStr"/>
    </row>
    <row r="32" ht="16" customHeight="1">
      <c r="A32" s="11" t="inlineStr">
        <is>
          <t>Scorecards</t>
        </is>
      </c>
      <c r="B32" s="21" t="inlineStr">
        <is>
          <t>Yes</t>
        </is>
      </c>
      <c r="C32" s="12" t="inlineStr"/>
      <c r="D32" s="12" t="inlineStr"/>
      <c r="E32" s="12" t="inlineStr"/>
      <c r="F32" s="12" t="inlineStr"/>
      <c r="G32" s="12" t="inlineStr"/>
      <c r="H32" s="12" t="inlineStr"/>
    </row>
    <row r="33" ht="16" customHeight="1">
      <c r="A33" s="9" t="inlineStr">
        <is>
          <t>Coaching Notes</t>
        </is>
      </c>
      <c r="B33" s="20" t="inlineStr">
        <is>
          <t>Yes</t>
        </is>
      </c>
      <c r="C33" s="10" t="inlineStr"/>
      <c r="D33" s="10" t="inlineStr"/>
      <c r="E33" s="10" t="inlineStr"/>
      <c r="F33" s="10" t="inlineStr"/>
      <c r="G33" s="10" t="inlineStr"/>
      <c r="H33" s="10" t="inlineStr"/>
    </row>
    <row r="34" ht="16" customHeight="1">
      <c r="A34" s="11" t="inlineStr">
        <is>
          <t>Team Performance Dashboards</t>
        </is>
      </c>
      <c r="B34" s="21" t="inlineStr">
        <is>
          <t>Yes</t>
        </is>
      </c>
      <c r="C34" s="12" t="inlineStr"/>
      <c r="D34" s="12" t="inlineStr"/>
      <c r="E34" s="12" t="inlineStr"/>
      <c r="F34" s="12" t="inlineStr"/>
      <c r="G34" s="12" t="inlineStr"/>
      <c r="H34" s="12" t="inlineStr"/>
    </row>
    <row r="35" ht="16" customHeight="1">
      <c r="A35" s="9" t="inlineStr">
        <is>
          <t>Call Quality Trends</t>
        </is>
      </c>
      <c r="B35" s="20" t="inlineStr">
        <is>
          <t>Yes</t>
        </is>
      </c>
      <c r="C35" s="10" t="inlineStr"/>
      <c r="D35" s="10" t="inlineStr"/>
      <c r="E35" s="10" t="inlineStr"/>
      <c r="F35" s="10" t="inlineStr"/>
      <c r="G35" s="10" t="inlineStr"/>
      <c r="H35" s="10" t="inlineStr"/>
    </row>
    <row r="36" ht="16" customHeight="1">
      <c r="A36" s="11" t="inlineStr">
        <is>
          <t>Incident Timeline Reconstruction</t>
        </is>
      </c>
      <c r="B36" s="21" t="inlineStr">
        <is>
          <t>Yes</t>
        </is>
      </c>
      <c r="C36" s="12" t="inlineStr"/>
      <c r="D36" s="12" t="inlineStr"/>
      <c r="E36" s="12" t="inlineStr"/>
      <c r="F36" s="12" t="inlineStr"/>
      <c r="G36" s="12" t="inlineStr"/>
      <c r="H36" s="12" t="inlineStr"/>
    </row>
    <row r="37" ht="16" customHeight="1">
      <c r="A37" s="9" t="inlineStr">
        <is>
          <t>Post-Incident Reviews</t>
        </is>
      </c>
      <c r="B37" s="20" t="inlineStr">
        <is>
          <t>Yes</t>
        </is>
      </c>
      <c r="C37" s="10" t="inlineStr"/>
      <c r="D37" s="10" t="inlineStr"/>
      <c r="E37" s="10" t="inlineStr"/>
      <c r="F37" s="10" t="inlineStr"/>
      <c r="G37" s="10" t="inlineStr"/>
      <c r="H37" s="10" t="inlineStr"/>
    </row>
    <row r="38" ht="16" customHeight="1">
      <c r="A38" s="11" t="inlineStr">
        <is>
          <t>Integration Assistance</t>
        </is>
      </c>
      <c r="B38" s="21" t="inlineStr">
        <is>
          <t>Yes</t>
        </is>
      </c>
      <c r="C38" s="12" t="inlineStr"/>
      <c r="D38" s="12" t="inlineStr"/>
      <c r="E38" s="12" t="inlineStr"/>
      <c r="F38" s="12" t="inlineStr"/>
      <c r="G38" s="12" t="inlineStr"/>
      <c r="H38" s="12" t="inlineStr"/>
    </row>
    <row r="39" ht="16" customHeight="1">
      <c r="A39" s="9" t="inlineStr">
        <is>
          <t>Priority Support</t>
        </is>
      </c>
      <c r="B39" s="20" t="inlineStr">
        <is>
          <t>Yes</t>
        </is>
      </c>
      <c r="C39" s="20" t="inlineStr">
        <is>
          <t>Included</t>
        </is>
      </c>
      <c r="D39" s="10" t="inlineStr"/>
      <c r="E39" s="10" t="inlineStr"/>
      <c r="F39" s="10" t="inlineStr"/>
      <c r="G39" s="10" t="inlineStr"/>
      <c r="H39" s="10" t="inlineStr"/>
    </row>
    <row r="40" ht="8" customHeight="1">
      <c r="A40" s="4" t="n"/>
    </row>
    <row r="41" ht="20" customHeight="1">
      <c r="A41" s="39" t="inlineStr">
        <is>
          <t xml:space="preserve">  LIMITED / ADD-ON IN PROFESSIONAL</t>
        </is>
      </c>
    </row>
    <row r="42" ht="32" customHeight="1">
      <c r="A42" s="8" t="inlineStr">
        <is>
          <t>Capability</t>
        </is>
      </c>
      <c r="B42" s="8" t="inlineStr">
        <is>
          <t>Status</t>
        </is>
      </c>
      <c r="C42" s="8" t="inlineStr">
        <is>
          <t>Price Low / Month</t>
        </is>
      </c>
      <c r="D42" s="8" t="inlineStr">
        <is>
          <t>Price High / Month</t>
        </is>
      </c>
      <c r="E42" s="8" t="inlineStr">
        <is>
          <t>Notes</t>
        </is>
      </c>
      <c r="F42" s="8" t="inlineStr"/>
      <c r="G42" s="8" t="inlineStr"/>
      <c r="H42" s="8" t="inlineStr"/>
    </row>
    <row r="43" ht="16" customHeight="1">
      <c r="A43" s="9" t="inlineStr">
        <is>
          <t>Live Caller Media Streaming</t>
        </is>
      </c>
      <c r="B43" s="23" t="inlineStr">
        <is>
          <t>Limited</t>
        </is>
      </c>
      <c r="C43" s="18" t="n">
        <v>2500</v>
      </c>
      <c r="D43" s="18" t="n">
        <v>6000</v>
      </c>
      <c r="E43" s="10" t="inlineStr">
        <is>
          <t>WebRTC real-time</t>
        </is>
      </c>
      <c r="F43" s="10" t="inlineStr"/>
      <c r="G43" s="10" t="inlineStr"/>
      <c r="H43" s="10" t="inlineStr"/>
    </row>
    <row r="44" ht="16" customHeight="1">
      <c r="A44" s="11" t="inlineStr">
        <is>
          <t>Runbooks / Playbooks</t>
        </is>
      </c>
      <c r="B44" s="22" t="inlineStr">
        <is>
          <t>Limited</t>
        </is>
      </c>
      <c r="C44" s="19" t="n">
        <v>1500</v>
      </c>
      <c r="D44" s="19" t="n">
        <v>4000</v>
      </c>
      <c r="E44" s="12" t="inlineStr"/>
      <c r="F44" s="12" t="inlineStr"/>
      <c r="G44" s="12" t="inlineStr"/>
      <c r="H44" s="12" t="inlineStr"/>
    </row>
    <row r="45" ht="16" customHeight="1">
      <c r="A45" s="9" t="inlineStr">
        <is>
          <t>Monitoring Integrations</t>
        </is>
      </c>
      <c r="B45" s="23" t="inlineStr">
        <is>
          <t>Limited</t>
        </is>
      </c>
      <c r="C45" s="18" t="n">
        <v>1000</v>
      </c>
      <c r="D45" s="18" t="n">
        <v>3500</v>
      </c>
      <c r="E45" s="10" t="inlineStr"/>
      <c r="F45" s="10" t="inlineStr"/>
      <c r="G45" s="10" t="inlineStr"/>
      <c r="H45" s="10" t="inlineStr"/>
    </row>
    <row r="46" ht="16" customHeight="1">
      <c r="A46" s="11" t="inlineStr">
        <is>
          <t>Premium Onboarding</t>
        </is>
      </c>
      <c r="B46" s="22" t="inlineStr">
        <is>
          <t>Limited</t>
        </is>
      </c>
      <c r="C46" s="19" t="n">
        <v>10000</v>
      </c>
      <c r="D46" s="19" t="n">
        <v>25000</v>
      </c>
      <c r="E46" s="12" t="inlineStr">
        <is>
          <t>One-time</t>
        </is>
      </c>
      <c r="F46" s="12" t="inlineStr"/>
      <c r="G46" s="12" t="inlineStr"/>
      <c r="H46" s="12" t="inlineStr"/>
    </row>
    <row r="47" ht="16" customHeight="1">
      <c r="A47" s="9" t="inlineStr">
        <is>
          <t>Dedicated Rollout Planning</t>
        </is>
      </c>
      <c r="B47" s="23" t="inlineStr">
        <is>
          <t>Limited</t>
        </is>
      </c>
      <c r="C47" s="18" t="n">
        <v>5000</v>
      </c>
      <c r="D47" s="18" t="n">
        <v>15000</v>
      </c>
      <c r="E47" s="10" t="inlineStr">
        <is>
          <t>One-time</t>
        </is>
      </c>
      <c r="F47" s="10" t="inlineStr"/>
      <c r="G47" s="10" t="inlineStr"/>
      <c r="H47" s="10" t="inlineStr"/>
    </row>
    <row r="48" ht="16" customHeight="1">
      <c r="A48" s="11" t="inlineStr">
        <is>
          <t>Major Incident Management</t>
        </is>
      </c>
      <c r="B48" s="26" t="inlineStr">
        <is>
          <t>Add-on</t>
        </is>
      </c>
      <c r="C48" s="19" t="n">
        <v>2500</v>
      </c>
      <c r="D48" s="19" t="n">
        <v>7500</v>
      </c>
      <c r="E48" s="12" t="inlineStr"/>
      <c r="F48" s="12" t="inlineStr"/>
      <c r="G48" s="12" t="inlineStr"/>
      <c r="H48" s="12" t="inlineStr"/>
    </row>
    <row r="49" ht="16" customHeight="1">
      <c r="A49" s="9" t="inlineStr">
        <is>
          <t>Command Dashboard</t>
        </is>
      </c>
      <c r="B49" s="27" t="inlineStr">
        <is>
          <t>Add-on</t>
        </is>
      </c>
      <c r="C49" s="18" t="n">
        <v>2500</v>
      </c>
      <c r="D49" s="18" t="n">
        <v>7500</v>
      </c>
      <c r="E49" s="10" t="inlineStr"/>
      <c r="F49" s="10" t="inlineStr"/>
      <c r="G49" s="10" t="inlineStr"/>
      <c r="H49" s="10" t="inlineStr"/>
    </row>
    <row r="50" ht="16" customHeight="1">
      <c r="A50" s="11" t="inlineStr">
        <is>
          <t>War Rooms</t>
        </is>
      </c>
      <c r="B50" s="26" t="inlineStr">
        <is>
          <t>Add-on</t>
        </is>
      </c>
      <c r="C50" s="19" t="n">
        <v>2000</v>
      </c>
      <c r="D50" s="19" t="n">
        <v>6000</v>
      </c>
      <c r="E50" s="12" t="inlineStr"/>
      <c r="F50" s="12" t="inlineStr"/>
      <c r="G50" s="12" t="inlineStr"/>
      <c r="H50" s="12" t="inlineStr"/>
    </row>
    <row r="51" ht="16" customHeight="1">
      <c r="A51" s="9" t="inlineStr">
        <is>
          <t>Stakeholder Status Pages</t>
        </is>
      </c>
      <c r="B51" s="27" t="inlineStr">
        <is>
          <t>Add-on</t>
        </is>
      </c>
      <c r="C51" s="18" t="n">
        <v>1500</v>
      </c>
      <c r="D51" s="18" t="n">
        <v>5000</v>
      </c>
      <c r="E51" s="10" t="inlineStr"/>
      <c r="F51" s="10" t="inlineStr"/>
      <c r="G51" s="10" t="inlineStr"/>
      <c r="H51" s="10" t="inlineStr"/>
    </row>
    <row r="52" ht="16" customHeight="1">
      <c r="A52" s="11" t="inlineStr">
        <is>
          <t>Alert Correlation</t>
        </is>
      </c>
      <c r="B52" s="26" t="inlineStr">
        <is>
          <t>Add-on</t>
        </is>
      </c>
      <c r="C52" s="19" t="n">
        <v>1500</v>
      </c>
      <c r="D52" s="19" t="n">
        <v>5000</v>
      </c>
      <c r="E52" s="12" t="inlineStr"/>
      <c r="F52" s="12" t="inlineStr"/>
      <c r="G52" s="12" t="inlineStr"/>
      <c r="H52" s="12" t="inlineStr"/>
    </row>
    <row r="53" ht="16" customHeight="1">
      <c r="A53" s="9" t="inlineStr">
        <is>
          <t>Escalation Engine</t>
        </is>
      </c>
      <c r="B53" s="27" t="inlineStr">
        <is>
          <t>Add-on</t>
        </is>
      </c>
      <c r="C53" s="18" t="n">
        <v>1500</v>
      </c>
      <c r="D53" s="18" t="n">
        <v>5000</v>
      </c>
      <c r="E53" s="10" t="inlineStr"/>
      <c r="F53" s="10" t="inlineStr"/>
      <c r="G53" s="10" t="inlineStr"/>
      <c r="H53" s="10" t="inlineStr"/>
    </row>
    <row r="54" ht="16" customHeight="1">
      <c r="A54" s="11" t="inlineStr">
        <is>
          <t>On-Call Routing</t>
        </is>
      </c>
      <c r="B54" s="26" t="inlineStr">
        <is>
          <t>Add-on</t>
        </is>
      </c>
      <c r="C54" s="19" t="n">
        <v>1500</v>
      </c>
      <c r="D54" s="19" t="n">
        <v>5000</v>
      </c>
      <c r="E54" s="12" t="inlineStr"/>
      <c r="F54" s="12" t="inlineStr"/>
      <c r="G54" s="12" t="inlineStr"/>
      <c r="H54" s="12" t="inlineStr"/>
    </row>
    <row r="55" ht="16" customHeight="1">
      <c r="A55" s="9" t="inlineStr">
        <is>
          <t>SLO Dashboards</t>
        </is>
      </c>
      <c r="B55" s="27" t="inlineStr">
        <is>
          <t>Add-on</t>
        </is>
      </c>
      <c r="C55" s="18" t="n">
        <v>1500</v>
      </c>
      <c r="D55" s="18" t="n">
        <v>5000</v>
      </c>
      <c r="E55" s="10" t="inlineStr"/>
      <c r="F55" s="10" t="inlineStr"/>
      <c r="G55" s="10" t="inlineStr"/>
      <c r="H55" s="10" t="inlineStr"/>
    </row>
    <row r="56" ht="16" customHeight="1">
      <c r="A56" s="11" t="inlineStr">
        <is>
          <t>Reliability Reporting</t>
        </is>
      </c>
      <c r="B56" s="26" t="inlineStr">
        <is>
          <t>Add-on</t>
        </is>
      </c>
      <c r="C56" s="19" t="n">
        <v>1500</v>
      </c>
      <c r="D56" s="19" t="n">
        <v>5000</v>
      </c>
      <c r="E56" s="12" t="inlineStr"/>
      <c r="F56" s="12" t="inlineStr"/>
      <c r="G56" s="12" t="inlineStr"/>
      <c r="H56" s="12" t="inlineStr"/>
    </row>
    <row r="57" ht="8" customHeight="1">
      <c r="A57" s="4" t="n"/>
    </row>
    <row r="58" ht="18" customHeight="1">
      <c r="A58" s="24" t="inlineStr">
        <is>
          <t xml:space="preserve">  SALES POSITIONING — Professional Plan</t>
        </is>
      </c>
    </row>
    <row r="59" ht="15" customHeight="1">
      <c r="A59" s="25" t="inlineStr">
        <is>
          <t xml:space="preserve">    Demonstrates value across intake, language support, media, QA, and supervisor visibility.</t>
        </is>
      </c>
    </row>
    <row r="60" ht="15" customHeight="1">
      <c r="A60" s="25" t="inlineStr">
        <is>
          <t xml:space="preserve">    Best for county pilots and growing regional PSAPs ready to go beyond basic AI triage.</t>
        </is>
      </c>
    </row>
    <row r="61" ht="15" customHeight="1">
      <c r="A61" s="25" t="inlineStr">
        <is>
          <t xml:space="preserve">    Translation and caller media are included — emphasize cost savings vs. separate vendor solutions.</t>
        </is>
      </c>
    </row>
    <row r="62" ht="16" customHeight="1">
      <c r="A62" s="13" t="inlineStr">
        <is>
          <t>⚠  INTERNAL USE ONLY</t>
        </is>
      </c>
    </row>
  </sheetData>
  <mergeCells count="16">
    <mergeCell ref="A18:H18"/>
    <mergeCell ref="A1:H1"/>
    <mergeCell ref="A62:H62"/>
    <mergeCell ref="A3:H3"/>
    <mergeCell ref="A59:H59"/>
    <mergeCell ref="A57:H57"/>
    <mergeCell ref="A2:H2"/>
    <mergeCell ref="A60:H60"/>
    <mergeCell ref="A41:H41"/>
    <mergeCell ref="A13:H13"/>
    <mergeCell ref="A14:H14"/>
    <mergeCell ref="A19:H19"/>
    <mergeCell ref="A5:H5"/>
    <mergeCell ref="A61:H61"/>
    <mergeCell ref="A58:H58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NEXCORT IQ COMMAND</t>
        </is>
      </c>
    </row>
    <row r="3" ht="18" customHeight="1">
      <c r="A3" s="37" t="inlineStr">
        <is>
          <t>Large agencies · Regional command environments · Major incident coordination · Up to 75 dispatcher seats</t>
        </is>
      </c>
    </row>
    <row r="5" ht="20" customHeight="1">
      <c r="A5" s="39" t="inlineStr">
        <is>
          <t xml:space="preserve">  BASE SUBSCRIPTION FEES</t>
        </is>
      </c>
    </row>
    <row r="6" ht="32" customHeight="1">
      <c r="A6" s="8" t="inlineStr">
        <is>
          <t>Item</t>
        </is>
      </c>
      <c r="B6" s="8" t="inlineStr">
        <is>
          <t>Small Cmd T1</t>
        </is>
      </c>
      <c r="C6" s="8" t="inlineStr">
        <is>
          <t>Medium Cmd T2</t>
        </is>
      </c>
      <c r="D6" s="8" t="inlineStr">
        <is>
          <t>Large Cmd T3</t>
        </is>
      </c>
      <c r="E6" s="8" t="inlineStr">
        <is>
          <t>Max Cmd T4</t>
        </is>
      </c>
      <c r="F6" s="8" t="inlineStr">
        <is>
          <t>Range (docx)</t>
        </is>
      </c>
      <c r="G6" s="8" t="inlineStr">
        <is>
          <t>Notes</t>
        </is>
      </c>
      <c r="H6" s="8" t="inlineStr"/>
    </row>
    <row r="7" ht="16" customHeight="1">
      <c r="A7" s="9" t="inlineStr">
        <is>
          <t>Seats</t>
        </is>
      </c>
      <c r="B7" s="10" t="inlineStr">
        <is>
          <t>1–25</t>
        </is>
      </c>
      <c r="C7" s="10" t="inlineStr">
        <is>
          <t>26–50</t>
        </is>
      </c>
      <c r="D7" s="10" t="inlineStr">
        <is>
          <t>51–65</t>
        </is>
      </c>
      <c r="E7" s="10" t="inlineStr">
        <is>
          <t>66–75</t>
        </is>
      </c>
      <c r="F7" s="10" t="inlineStr">
        <is>
          <t>1–75</t>
        </is>
      </c>
      <c r="G7" s="10" t="inlineStr"/>
      <c r="H7" s="10" t="inlineStr"/>
    </row>
    <row r="8" ht="16" customHeight="1">
      <c r="A8" s="11" t="inlineStr">
        <is>
          <t>Call Volume / Month</t>
        </is>
      </c>
      <c r="B8" s="12" t="inlineStr">
        <is>
          <t>&lt;30,000</t>
        </is>
      </c>
      <c r="C8" s="12" t="inlineStr">
        <is>
          <t>30K–60K</t>
        </is>
      </c>
      <c r="D8" s="12" t="inlineStr">
        <is>
          <t>60K–85K</t>
        </is>
      </c>
      <c r="E8" s="12" t="inlineStr">
        <is>
          <t>85K–100K</t>
        </is>
      </c>
      <c r="F8" s="12" t="inlineStr">
        <is>
          <t>Varies</t>
        </is>
      </c>
      <c r="G8" s="12" t="inlineStr"/>
      <c r="H8" s="12" t="inlineStr"/>
    </row>
    <row r="9" ht="16" customHeight="1">
      <c r="A9" s="9" t="inlineStr">
        <is>
          <t>Monthly Fee</t>
        </is>
      </c>
      <c r="B9" s="18" t="n">
        <v>22500</v>
      </c>
      <c r="C9" s="18" t="n">
        <v>31000</v>
      </c>
      <c r="D9" s="18" t="n">
        <v>40000</v>
      </c>
      <c r="E9" s="18" t="n">
        <v>50000</v>
      </c>
      <c r="F9" s="10" t="inlineStr">
        <is>
          <t>$22,500–$50,000</t>
        </is>
      </c>
      <c r="G9" s="10" t="inlineStr"/>
      <c r="H9" s="10" t="inlineStr"/>
    </row>
    <row r="10" ht="16" customHeight="1">
      <c r="A10" s="11" t="inlineStr">
        <is>
          <t>Annual Fee</t>
        </is>
      </c>
      <c r="B10" s="12">
        <f>B8*12</f>
        <v/>
      </c>
      <c r="C10" s="12">
        <f>C8*12</f>
        <v/>
      </c>
      <c r="D10" s="12">
        <f>D8*12</f>
        <v/>
      </c>
      <c r="E10" s="12">
        <f>E8*12</f>
        <v/>
      </c>
      <c r="F10" s="12" t="inlineStr">
        <is>
          <t>$270K–$600K</t>
        </is>
      </c>
      <c r="G10" s="12" t="inlineStr">
        <is>
          <t>Auto-calculated</t>
        </is>
      </c>
      <c r="H10" s="12" t="inlineStr"/>
    </row>
    <row r="11" ht="16" customHeight="1">
      <c r="A11" s="9" t="inlineStr">
        <is>
          <t>Recommended Pilot (90–180 days)</t>
        </is>
      </c>
      <c r="B11" s="18" t="n">
        <v>100000</v>
      </c>
      <c r="C11" s="18" t="n">
        <v>150000</v>
      </c>
      <c r="D11" s="18" t="n">
        <v>200000</v>
      </c>
      <c r="E11" s="18" t="n">
        <v>250000</v>
      </c>
      <c r="F11" s="10" t="inlineStr">
        <is>
          <t>$100K–$250K</t>
        </is>
      </c>
      <c r="G11" s="10" t="inlineStr">
        <is>
          <t>6-month standard</t>
        </is>
      </c>
      <c r="H11" s="10" t="inlineStr"/>
    </row>
    <row r="12" ht="16" customHeight="1">
      <c r="A12" s="11" t="inlineStr">
        <is>
          <t>Setup / Implementation</t>
        </is>
      </c>
      <c r="B12" s="19" t="n">
        <v>75000</v>
      </c>
      <c r="C12" s="19" t="n">
        <v>100000</v>
      </c>
      <c r="D12" s="19" t="n">
        <v>125000</v>
      </c>
      <c r="E12" s="19" t="n">
        <v>150000</v>
      </c>
      <c r="F12" s="12" t="inlineStr">
        <is>
          <t>$75K–$150K</t>
        </is>
      </c>
      <c r="G12" s="12" t="inlineStr">
        <is>
          <t>One-time</t>
        </is>
      </c>
      <c r="H12" s="12" t="inlineStr"/>
    </row>
    <row r="13" ht="8" customHeight="1">
      <c r="A13" s="4" t="n"/>
    </row>
    <row r="14" ht="20" customHeight="1">
      <c r="A14" s="39" t="inlineStr">
        <is>
          <t xml:space="preserve">  SEAT OVERAGE PRICING</t>
        </is>
      </c>
    </row>
    <row r="15" ht="32" customHeight="1">
      <c r="A15" s="8" t="inlineStr">
        <is>
          <t>Seat Type</t>
        </is>
      </c>
      <c r="B15" s="8" t="inlineStr">
        <is>
          <t>Included</t>
        </is>
      </c>
      <c r="C15" s="8" t="inlineStr">
        <is>
          <t>Overage Rate / Month</t>
        </is>
      </c>
      <c r="D15" s="8" t="inlineStr">
        <is>
          <t>Notes</t>
        </is>
      </c>
      <c r="E15" s="8" t="inlineStr"/>
      <c r="F15" s="8" t="inlineStr"/>
      <c r="G15" s="8" t="inlineStr"/>
      <c r="H15" s="8" t="inlineStr"/>
    </row>
    <row r="16" ht="16" customHeight="1">
      <c r="A16" s="9" t="inlineStr">
        <is>
          <t>Dispatcher Seats</t>
        </is>
      </c>
      <c r="B16" s="10" t="inlineStr">
        <is>
          <t>Up to 75</t>
        </is>
      </c>
      <c r="C16" s="10" t="inlineStr">
        <is>
          <t>$100 / seat / month</t>
        </is>
      </c>
      <c r="D16" s="10" t="inlineStr">
        <is>
          <t>Seats 76+</t>
        </is>
      </c>
      <c r="E16" s="10" t="inlineStr"/>
      <c r="F16" s="10" t="inlineStr"/>
      <c r="G16" s="10" t="inlineStr"/>
      <c r="H16" s="10" t="inlineStr"/>
    </row>
    <row r="17" ht="16" customHeight="1">
      <c r="A17" s="11" t="inlineStr">
        <is>
          <t>Admin / Supervisor / Command Seats</t>
        </is>
      </c>
      <c r="B17" s="12" t="inlineStr">
        <is>
          <t>Up to 20</t>
        </is>
      </c>
      <c r="C17" s="12" t="inlineStr">
        <is>
          <t>$85 / seat / month</t>
        </is>
      </c>
      <c r="D17" s="12" t="inlineStr">
        <is>
          <t>Seats 21+</t>
        </is>
      </c>
      <c r="E17" s="12" t="inlineStr"/>
      <c r="F17" s="12" t="inlineStr"/>
      <c r="G17" s="12" t="inlineStr"/>
      <c r="H17" s="12" t="inlineStr"/>
    </row>
    <row r="18" ht="8" customHeight="1">
      <c r="A18" s="4" t="n"/>
    </row>
    <row r="19" ht="20" customHeight="1">
      <c r="A19" s="39" t="inlineStr">
        <is>
          <t xml:space="preserve">  INCLUDED CAPABILITIES (ALL PROFESSIONAL + THESE)</t>
        </is>
      </c>
    </row>
    <row r="20" ht="32" customHeight="1">
      <c r="A20" s="8" t="inlineStr">
        <is>
          <t>Capability</t>
        </is>
      </c>
      <c r="B20" s="8" t="inlineStr">
        <is>
          <t>Included?</t>
        </is>
      </c>
      <c r="C20" s="8" t="inlineStr">
        <is>
          <t>Notes</t>
        </is>
      </c>
      <c r="D20" s="8" t="inlineStr"/>
      <c r="E20" s="8" t="inlineStr"/>
      <c r="F20" s="8" t="inlineStr"/>
      <c r="G20" s="8" t="inlineStr"/>
      <c r="H20" s="8" t="inlineStr"/>
    </row>
    <row r="21" ht="16" customHeight="1">
      <c r="A21" s="9" t="inlineStr">
        <is>
          <t>Major Incident Management</t>
        </is>
      </c>
      <c r="B21" s="20" t="inlineStr">
        <is>
          <t>Yes</t>
        </is>
      </c>
      <c r="C21" s="10" t="inlineStr"/>
      <c r="D21" s="10" t="inlineStr"/>
      <c r="E21" s="10" t="inlineStr"/>
      <c r="F21" s="10" t="inlineStr"/>
      <c r="G21" s="10" t="inlineStr"/>
      <c r="H21" s="10" t="inlineStr"/>
    </row>
    <row r="22" ht="16" customHeight="1">
      <c r="A22" s="11" t="inlineStr">
        <is>
          <t>Command Dashboard</t>
        </is>
      </c>
      <c r="B22" s="21" t="inlineStr">
        <is>
          <t>Yes</t>
        </is>
      </c>
      <c r="C22" s="12" t="inlineStr"/>
      <c r="D22" s="12" t="inlineStr"/>
      <c r="E22" s="12" t="inlineStr"/>
      <c r="F22" s="12" t="inlineStr"/>
      <c r="G22" s="12" t="inlineStr"/>
      <c r="H22" s="12" t="inlineStr"/>
    </row>
    <row r="23" ht="16" customHeight="1">
      <c r="A23" s="9" t="inlineStr">
        <is>
          <t>War Rooms</t>
        </is>
      </c>
      <c r="B23" s="20" t="inlineStr">
        <is>
          <t>Yes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 ht="16" customHeight="1">
      <c r="A24" s="11" t="inlineStr">
        <is>
          <t>Runbooks / Playbooks</t>
        </is>
      </c>
      <c r="B24" s="21" t="inlineStr">
        <is>
          <t>Yes</t>
        </is>
      </c>
      <c r="C24" s="12" t="inlineStr"/>
      <c r="D24" s="12" t="inlineStr"/>
      <c r="E24" s="12" t="inlineStr"/>
      <c r="F24" s="12" t="inlineStr"/>
      <c r="G24" s="12" t="inlineStr"/>
      <c r="H24" s="12" t="inlineStr"/>
    </row>
    <row r="25" ht="16" customHeight="1">
      <c r="A25" s="9" t="inlineStr">
        <is>
          <t>Post-Incident Review Tools</t>
        </is>
      </c>
      <c r="B25" s="20" t="inlineStr">
        <is>
          <t>Yes</t>
        </is>
      </c>
      <c r="C25" s="10" t="inlineStr"/>
      <c r="D25" s="10" t="inlineStr"/>
      <c r="E25" s="10" t="inlineStr"/>
      <c r="F25" s="10" t="inlineStr"/>
      <c r="G25" s="10" t="inlineStr"/>
      <c r="H25" s="10" t="inlineStr"/>
    </row>
    <row r="26" ht="16" customHeight="1">
      <c r="A26" s="11" t="inlineStr">
        <is>
          <t>Stakeholder Status Pages</t>
        </is>
      </c>
      <c r="B26" s="21" t="inlineStr">
        <is>
          <t>Yes</t>
        </is>
      </c>
      <c r="C26" s="12" t="inlineStr"/>
      <c r="D26" s="12" t="inlineStr"/>
      <c r="E26" s="12" t="inlineStr"/>
      <c r="F26" s="12" t="inlineStr"/>
      <c r="G26" s="12" t="inlineStr"/>
      <c r="H26" s="12" t="inlineStr"/>
    </row>
    <row r="27" ht="16" customHeight="1">
      <c r="A27" s="9" t="inlineStr">
        <is>
          <t>Monitoring Integrations</t>
        </is>
      </c>
      <c r="B27" s="20" t="inlineStr">
        <is>
          <t>Yes</t>
        </is>
      </c>
      <c r="C27" s="10" t="inlineStr"/>
      <c r="D27" s="10" t="inlineStr"/>
      <c r="E27" s="10" t="inlineStr"/>
      <c r="F27" s="10" t="inlineStr"/>
      <c r="G27" s="10" t="inlineStr"/>
      <c r="H27" s="10" t="inlineStr"/>
    </row>
    <row r="28" ht="16" customHeight="1">
      <c r="A28" s="11" t="inlineStr">
        <is>
          <t>Alert Correlation</t>
        </is>
      </c>
      <c r="B28" s="21" t="inlineStr">
        <is>
          <t>Yes</t>
        </is>
      </c>
      <c r="C28" s="12" t="inlineStr"/>
      <c r="D28" s="12" t="inlineStr"/>
      <c r="E28" s="12" t="inlineStr"/>
      <c r="F28" s="12" t="inlineStr"/>
      <c r="G28" s="12" t="inlineStr"/>
      <c r="H28" s="12" t="inlineStr"/>
    </row>
    <row r="29" ht="16" customHeight="1">
      <c r="A29" s="9" t="inlineStr">
        <is>
          <t>Escalation Engine</t>
        </is>
      </c>
      <c r="B29" s="20" t="inlineStr">
        <is>
          <t>Yes</t>
        </is>
      </c>
      <c r="C29" s="10" t="inlineStr"/>
      <c r="D29" s="10" t="inlineStr"/>
      <c r="E29" s="10" t="inlineStr"/>
      <c r="F29" s="10" t="inlineStr"/>
      <c r="G29" s="10" t="inlineStr"/>
      <c r="H29" s="10" t="inlineStr"/>
    </row>
    <row r="30" ht="16" customHeight="1">
      <c r="A30" s="11" t="inlineStr">
        <is>
          <t>On-Call Routing</t>
        </is>
      </c>
      <c r="B30" s="21" t="inlineStr">
        <is>
          <t>Yes</t>
        </is>
      </c>
      <c r="C30" s="12" t="inlineStr"/>
      <c r="D30" s="12" t="inlineStr"/>
      <c r="E30" s="12" t="inlineStr"/>
      <c r="F30" s="12" t="inlineStr"/>
      <c r="G30" s="12" t="inlineStr"/>
      <c r="H30" s="12" t="inlineStr"/>
    </row>
    <row r="31" ht="16" customHeight="1">
      <c r="A31" s="9" t="inlineStr">
        <is>
          <t>SLO Dashboards</t>
        </is>
      </c>
      <c r="B31" s="20" t="inlineStr">
        <is>
          <t>Yes</t>
        </is>
      </c>
      <c r="C31" s="10" t="inlineStr"/>
      <c r="D31" s="10" t="inlineStr"/>
      <c r="E31" s="10" t="inlineStr"/>
      <c r="F31" s="10" t="inlineStr"/>
      <c r="G31" s="10" t="inlineStr"/>
      <c r="H31" s="10" t="inlineStr"/>
    </row>
    <row r="32" ht="16" customHeight="1">
      <c r="A32" s="11" t="inlineStr">
        <is>
          <t>Reliability Reporting</t>
        </is>
      </c>
      <c r="B32" s="21" t="inlineStr">
        <is>
          <t>Yes</t>
        </is>
      </c>
      <c r="C32" s="12" t="inlineStr"/>
      <c r="D32" s="12" t="inlineStr"/>
      <c r="E32" s="12" t="inlineStr"/>
      <c r="F32" s="12" t="inlineStr"/>
      <c r="G32" s="12" t="inlineStr"/>
      <c r="H32" s="12" t="inlineStr"/>
    </row>
    <row r="33" ht="16" customHeight="1">
      <c r="A33" s="9" t="inlineStr">
        <is>
          <t>Premium Onboarding</t>
        </is>
      </c>
      <c r="B33" s="20" t="inlineStr">
        <is>
          <t>Yes</t>
        </is>
      </c>
      <c r="C33" s="10" t="inlineStr"/>
      <c r="D33" s="10" t="inlineStr"/>
      <c r="E33" s="10" t="inlineStr"/>
      <c r="F33" s="10" t="inlineStr"/>
      <c r="G33" s="10" t="inlineStr"/>
      <c r="H33" s="10" t="inlineStr"/>
    </row>
    <row r="34" ht="16" customHeight="1">
      <c r="A34" s="11" t="inlineStr">
        <is>
          <t>Dedicated Rollout Planning</t>
        </is>
      </c>
      <c r="B34" s="21" t="inlineStr">
        <is>
          <t>Yes</t>
        </is>
      </c>
      <c r="C34" s="12" t="inlineStr"/>
      <c r="D34" s="12" t="inlineStr"/>
      <c r="E34" s="12" t="inlineStr"/>
      <c r="F34" s="12" t="inlineStr"/>
      <c r="G34" s="12" t="inlineStr"/>
      <c r="H34" s="12" t="inlineStr"/>
    </row>
    <row r="35" ht="8" customHeight="1">
      <c r="A35" s="4" t="n"/>
    </row>
    <row r="36" ht="20" customHeight="1">
      <c r="A36" s="39" t="inlineStr">
        <is>
          <t xml:space="preserve">  LIMITED / ADD-ON IN COMMAND</t>
        </is>
      </c>
    </row>
    <row r="37" ht="32" customHeight="1">
      <c r="A37" s="8" t="inlineStr">
        <is>
          <t>Capability</t>
        </is>
      </c>
      <c r="B37" s="8" t="inlineStr">
        <is>
          <t>Status</t>
        </is>
      </c>
      <c r="C37" s="8" t="inlineStr">
        <is>
          <t>Price Low</t>
        </is>
      </c>
      <c r="D37" s="8" t="inlineStr">
        <is>
          <t>Price High</t>
        </is>
      </c>
      <c r="E37" s="8" t="inlineStr">
        <is>
          <t>Type</t>
        </is>
      </c>
      <c r="F37" s="8" t="inlineStr">
        <is>
          <t>Notes</t>
        </is>
      </c>
      <c r="G37" s="8" t="inlineStr"/>
      <c r="H37" s="8" t="inlineStr"/>
    </row>
    <row r="38" ht="16" customHeight="1">
      <c r="A38" s="9" t="inlineStr">
        <is>
          <t>Multi-Site Deployment Support</t>
        </is>
      </c>
      <c r="B38" s="23" t="inlineStr">
        <is>
          <t>Limited</t>
        </is>
      </c>
      <c r="C38" s="18" t="n">
        <v>25000</v>
      </c>
      <c r="D38" s="18" t="n">
        <v>100000</v>
      </c>
      <c r="E38" s="10" t="inlineStr">
        <is>
          <t>One-time</t>
        </is>
      </c>
      <c r="F38" s="10" t="inlineStr"/>
    </row>
    <row r="39" ht="16" customHeight="1">
      <c r="A39" s="11" t="inlineStr">
        <is>
          <t>Custom Security / Compliance Review</t>
        </is>
      </c>
      <c r="B39" s="22" t="inlineStr">
        <is>
          <t>Limited</t>
        </is>
      </c>
      <c r="C39" s="19" t="n">
        <v>15000</v>
      </c>
      <c r="D39" s="19" t="n">
        <v>75000</v>
      </c>
      <c r="E39" s="12" t="inlineStr">
        <is>
          <t>One-time</t>
        </is>
      </c>
      <c r="F39" s="12" t="inlineStr"/>
    </row>
    <row r="40" ht="16" customHeight="1">
      <c r="A40" s="9" t="inlineStr">
        <is>
          <t>Custom CAD Connector</t>
        </is>
      </c>
      <c r="B40" s="27" t="inlineStr">
        <is>
          <t>Add-on</t>
        </is>
      </c>
      <c r="C40" s="18" t="n">
        <v>50000</v>
      </c>
      <c r="D40" s="18" t="n">
        <v>250000</v>
      </c>
      <c r="E40" s="10" t="inlineStr">
        <is>
          <t>One-time</t>
        </is>
      </c>
      <c r="F40" s="10" t="inlineStr"/>
    </row>
    <row r="41" ht="16" customHeight="1">
      <c r="A41" s="11" t="inlineStr">
        <is>
          <t>Dedicated Support Engineer</t>
        </is>
      </c>
      <c r="B41" s="26" t="inlineStr">
        <is>
          <t>Add-on</t>
        </is>
      </c>
      <c r="C41" s="19" t="n">
        <v>8000</v>
      </c>
      <c r="D41" s="19" t="n">
        <v>20000</v>
      </c>
      <c r="E41" s="12" t="inlineStr">
        <is>
          <t>/ month</t>
        </is>
      </c>
      <c r="F41" s="12" t="inlineStr"/>
    </row>
    <row r="42" ht="16" customHeight="1">
      <c r="A42" s="9" t="inlineStr">
        <is>
          <t>Onsite Quarterly Review</t>
        </is>
      </c>
      <c r="B42" s="27" t="inlineStr">
        <is>
          <t>Add-on</t>
        </is>
      </c>
      <c r="C42" s="18" t="n">
        <v>7500</v>
      </c>
      <c r="D42" s="18" t="n">
        <v>20000</v>
      </c>
      <c r="E42" s="10" t="inlineStr">
        <is>
          <t>Per visit</t>
        </is>
      </c>
      <c r="F42" s="10" t="inlineStr"/>
    </row>
    <row r="43" ht="16" customHeight="1">
      <c r="A43" s="11" t="inlineStr">
        <is>
          <t>Advanced Data Retention Architecture</t>
        </is>
      </c>
      <c r="B43" s="26" t="inlineStr">
        <is>
          <t>Add-on</t>
        </is>
      </c>
      <c r="C43" s="19" t="n">
        <v>10000</v>
      </c>
      <c r="D43" s="19" t="n">
        <v>75000</v>
      </c>
      <c r="E43" s="12" t="inlineStr">
        <is>
          <t>One-time</t>
        </is>
      </c>
      <c r="F43" s="12" t="inlineStr"/>
    </row>
    <row r="44" ht="8" customHeight="1">
      <c r="A44" s="4" t="n"/>
    </row>
    <row r="45" ht="18" customHeight="1">
      <c r="A45" s="24" t="inlineStr">
        <is>
          <t xml:space="preserve">  SALES POSITIONING — Command Plan</t>
        </is>
      </c>
    </row>
    <row r="46" ht="15" customHeight="1">
      <c r="A46" s="25" t="inlineStr">
        <is>
          <t xml:space="preserve">    Best for proving value during high-complexity incidents and cross-team response.</t>
        </is>
      </c>
    </row>
    <row r="47" ht="15" customHeight="1">
      <c r="A47" s="25" t="inlineStr">
        <is>
          <t xml:space="preserve">    Positions NexCort iQ as a command and coordination platform, not just a dispatcher tool.</t>
        </is>
      </c>
    </row>
    <row r="48" ht="15" customHeight="1">
      <c r="A48" s="25" t="inlineStr">
        <is>
          <t xml:space="preserve">    Emphasize: war rooms, runbooks, and command dashboards for supervisors and leadership.</t>
        </is>
      </c>
    </row>
    <row r="49" ht="16" customHeight="1">
      <c r="A49" s="13" t="inlineStr">
        <is>
          <t>⚠  INTERNAL USE ONLY</t>
        </is>
      </c>
    </row>
  </sheetData>
  <mergeCells count="16">
    <mergeCell ref="A18:H18"/>
    <mergeCell ref="A1:H1"/>
    <mergeCell ref="A48:H48"/>
    <mergeCell ref="A3:H3"/>
    <mergeCell ref="A45:H45"/>
    <mergeCell ref="A35:H35"/>
    <mergeCell ref="A2:H2"/>
    <mergeCell ref="A13:H13"/>
    <mergeCell ref="A14:H14"/>
    <mergeCell ref="A19:H19"/>
    <mergeCell ref="A36:H36"/>
    <mergeCell ref="A5:H5"/>
    <mergeCell ref="A46:H46"/>
    <mergeCell ref="A44:H44"/>
    <mergeCell ref="A47:H47"/>
    <mergeCell ref="A49:H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ENTERPRISE / STATEWIDE</t>
        </is>
      </c>
    </row>
    <row r="3" ht="18" customHeight="1">
      <c r="A3" s="37" t="inlineStr">
        <is>
          <t>Multi-agency · 50–500+ seats · Statewide programs · Custom architecture · Dedicated infrastructure</t>
        </is>
      </c>
    </row>
    <row r="5" ht="20" customHeight="1">
      <c r="A5" s="39" t="inlineStr">
        <is>
          <t xml:space="preserve">  BASE SUBSCRIPTION FEES</t>
        </is>
      </c>
    </row>
    <row r="6" ht="32" customHeight="1">
      <c r="A6" s="8" t="inlineStr">
        <is>
          <t>Deployment Size</t>
        </is>
      </c>
      <c r="B6" s="8" t="inlineStr">
        <is>
          <t>Agencies</t>
        </is>
      </c>
      <c r="C6" s="8" t="inlineStr">
        <is>
          <t>Seats</t>
        </is>
      </c>
      <c r="D6" s="8" t="inlineStr">
        <is>
          <t>Monthly Fee Range</t>
        </is>
      </c>
      <c r="E6" s="8" t="inlineStr">
        <is>
          <t>Annual Fee Range</t>
        </is>
      </c>
      <c r="F6" s="8" t="inlineStr">
        <is>
          <t>Notes</t>
        </is>
      </c>
    </row>
    <row r="7" ht="16" customHeight="1">
      <c r="A7" s="9" t="inlineStr">
        <is>
          <t>Small Enterprise</t>
        </is>
      </c>
      <c r="B7" s="10" t="inlineStr">
        <is>
          <t>2–5</t>
        </is>
      </c>
      <c r="C7" s="10" t="inlineStr">
        <is>
          <t>50–150</t>
        </is>
      </c>
      <c r="D7" s="10" t="inlineStr">
        <is>
          <t>$60K–$100K / month</t>
        </is>
      </c>
      <c r="E7" s="10" t="inlineStr">
        <is>
          <t>$720K–$1.2M / year</t>
        </is>
      </c>
      <c r="F7" s="10" t="inlineStr"/>
    </row>
    <row r="8" ht="16" customHeight="1">
      <c r="A8" s="11" t="inlineStr">
        <is>
          <t>Medium Enterprise</t>
        </is>
      </c>
      <c r="B8" s="12" t="inlineStr">
        <is>
          <t>6–15</t>
        </is>
      </c>
      <c r="C8" s="12" t="inlineStr">
        <is>
          <t>150–300</t>
        </is>
      </c>
      <c r="D8" s="12" t="inlineStr">
        <is>
          <t>$100K–$175K / month</t>
        </is>
      </c>
      <c r="E8" s="12" t="inlineStr">
        <is>
          <t>$1.2M–$2.1M / year</t>
        </is>
      </c>
      <c r="F8" s="12" t="inlineStr"/>
    </row>
    <row r="9" ht="16" customHeight="1">
      <c r="A9" s="9" t="inlineStr">
        <is>
          <t>Large Enterprise</t>
        </is>
      </c>
      <c r="B9" s="10" t="inlineStr">
        <is>
          <t>16–30</t>
        </is>
      </c>
      <c r="C9" s="10" t="inlineStr">
        <is>
          <t>300–500</t>
        </is>
      </c>
      <c r="D9" s="10" t="inlineStr">
        <is>
          <t>$175K–$250K / month</t>
        </is>
      </c>
      <c r="E9" s="10" t="inlineStr">
        <is>
          <t>$2.1M–$3M / year</t>
        </is>
      </c>
      <c r="F9" s="10" t="inlineStr"/>
    </row>
    <row r="10" ht="16" customHeight="1">
      <c r="A10" s="11" t="inlineStr">
        <is>
          <t>Statewide</t>
        </is>
      </c>
      <c r="B10" s="12" t="inlineStr">
        <is>
          <t>30+</t>
        </is>
      </c>
      <c r="C10" s="12" t="inlineStr">
        <is>
          <t>500+</t>
        </is>
      </c>
      <c r="D10" s="12" t="inlineStr">
        <is>
          <t>$250K+ / month</t>
        </is>
      </c>
      <c r="E10" s="12" t="inlineStr">
        <is>
          <t>$3M–$10M+ / year</t>
        </is>
      </c>
      <c r="F10" s="12" t="inlineStr">
        <is>
          <t>Custom contract</t>
        </is>
      </c>
    </row>
    <row r="11" ht="8" customHeight="1">
      <c r="A11" s="4" t="n"/>
    </row>
    <row r="12" ht="20" customHeight="1">
      <c r="A12" s="39" t="inlineStr">
        <is>
          <t xml:space="preserve">  SEAT OVERAGE</t>
        </is>
      </c>
    </row>
    <row r="13" ht="32" customHeight="1">
      <c r="A13" s="8" t="inlineStr">
        <is>
          <t>Seat Type</t>
        </is>
      </c>
      <c r="B13" s="8" t="inlineStr">
        <is>
          <t>Overage Rate</t>
        </is>
      </c>
      <c r="C13" s="8" t="inlineStr">
        <is>
          <t>Notes</t>
        </is>
      </c>
      <c r="D13" s="8" t="inlineStr"/>
      <c r="E13" s="8" t="inlineStr"/>
      <c r="F13" s="8" t="inlineStr"/>
    </row>
    <row r="14" ht="16" customHeight="1">
      <c r="A14" s="11" t="inlineStr">
        <is>
          <t>Dispatcher Seats</t>
        </is>
      </c>
      <c r="B14" s="12" t="inlineStr">
        <is>
          <t>$75–$100 / seat / month</t>
        </is>
      </c>
      <c r="C14" s="12" t="inlineStr">
        <is>
          <t>Negotiated per contract</t>
        </is>
      </c>
      <c r="D14" s="12" t="inlineStr"/>
      <c r="E14" s="12" t="inlineStr"/>
      <c r="F14" s="12" t="inlineStr"/>
    </row>
    <row r="15" ht="16" customHeight="1">
      <c r="A15" s="9" t="inlineStr">
        <is>
          <t>Admin / Supervisor Seats</t>
        </is>
      </c>
      <c r="B15" s="10" t="inlineStr">
        <is>
          <t>Custom</t>
        </is>
      </c>
      <c r="C15" s="10" t="inlineStr">
        <is>
          <t>Per SOW</t>
        </is>
      </c>
      <c r="D15" s="10" t="inlineStr"/>
      <c r="E15" s="10" t="inlineStr"/>
      <c r="F15" s="10" t="inlineStr"/>
    </row>
    <row r="16" ht="8" customHeight="1">
      <c r="A16" s="4" t="n"/>
    </row>
    <row r="17" ht="20" customHeight="1">
      <c r="A17" s="39" t="inlineStr">
        <is>
          <t xml:space="preserve">  SETUP &amp; IMPLEMENTATION</t>
        </is>
      </c>
    </row>
    <row r="18" ht="32" customHeight="1">
      <c r="A18" s="8" t="inlineStr">
        <is>
          <t>Item</t>
        </is>
      </c>
      <c r="B18" s="8" t="inlineStr">
        <is>
          <t>Low</t>
        </is>
      </c>
      <c r="C18" s="8" t="inlineStr">
        <is>
          <t>High</t>
        </is>
      </c>
      <c r="D18" s="8" t="inlineStr">
        <is>
          <t>Notes</t>
        </is>
      </c>
      <c r="E18" s="8" t="inlineStr"/>
      <c r="F18" s="8" t="inlineStr"/>
    </row>
    <row r="19" ht="16" customHeight="1">
      <c r="A19" s="9" t="inlineStr">
        <is>
          <t>Setup / Implementation</t>
        </is>
      </c>
      <c r="B19" s="28" t="n">
        <v>150000</v>
      </c>
      <c r="C19" s="28" t="n">
        <v>750000</v>
      </c>
      <c r="D19" s="10" t="inlineStr">
        <is>
          <t>Per SOW — wide range</t>
        </is>
      </c>
      <c r="E19" s="10" t="inlineStr"/>
      <c r="F19" s="10" t="inlineStr"/>
    </row>
    <row r="20" ht="16" customHeight="1">
      <c r="A20" s="11" t="inlineStr">
        <is>
          <t>Multi-Site Deployment Support</t>
        </is>
      </c>
      <c r="B20" s="29" t="n">
        <v>25000</v>
      </c>
      <c r="C20" s="29" t="n">
        <v>100000</v>
      </c>
      <c r="D20" s="12" t="inlineStr">
        <is>
          <t>One-time per scope</t>
        </is>
      </c>
      <c r="E20" s="12" t="inlineStr"/>
      <c r="F20" s="12" t="inlineStr"/>
    </row>
    <row r="21" ht="16" customHeight="1">
      <c r="A21" s="9" t="inlineStr">
        <is>
          <t>Custom Security / Compliance Review</t>
        </is>
      </c>
      <c r="B21" s="28" t="n">
        <v>15000</v>
      </c>
      <c r="C21" s="28" t="n">
        <v>75000</v>
      </c>
      <c r="D21" s="10" t="inlineStr">
        <is>
          <t>One-time</t>
        </is>
      </c>
      <c r="E21" s="10" t="inlineStr"/>
      <c r="F21" s="10" t="inlineStr"/>
    </row>
    <row r="22" ht="16" customHeight="1">
      <c r="A22" s="11" t="inlineStr">
        <is>
          <t>Advanced Rollout Services</t>
        </is>
      </c>
      <c r="B22" s="29" t="inlineStr">
        <is>
          <t>Custom</t>
        </is>
      </c>
      <c r="C22" s="29" t="inlineStr">
        <is>
          <t>Custom</t>
        </is>
      </c>
      <c r="D22" s="12" t="inlineStr">
        <is>
          <t>SOW required</t>
        </is>
      </c>
      <c r="E22" s="12" t="inlineStr"/>
      <c r="F22" s="12" t="inlineStr"/>
    </row>
    <row r="23" ht="8" customHeight="1">
      <c r="A23" s="4" t="n"/>
    </row>
    <row r="24" ht="20" customHeight="1">
      <c r="A24" s="39" t="inlineStr">
        <is>
          <t xml:space="preserve">  INCLUDED CAPABILITIES</t>
        </is>
      </c>
    </row>
    <row r="25" ht="32" customHeight="1">
      <c r="A25" s="8" t="inlineStr">
        <is>
          <t>Capability</t>
        </is>
      </c>
      <c r="B25" s="8" t="inlineStr">
        <is>
          <t>Included?</t>
        </is>
      </c>
      <c r="C25" s="8" t="inlineStr">
        <is>
          <t>Notes</t>
        </is>
      </c>
      <c r="D25" s="8" t="inlineStr"/>
      <c r="E25" s="8" t="inlineStr"/>
      <c r="F25" s="8" t="inlineStr"/>
    </row>
    <row r="26" ht="16" customHeight="1">
      <c r="A26" s="9" t="inlineStr">
        <is>
          <t>All Command capabilities (as applicable)</t>
        </is>
      </c>
      <c r="B26" s="20" t="inlineStr">
        <is>
          <t>Yes</t>
        </is>
      </c>
      <c r="C26" s="10" t="inlineStr"/>
      <c r="D26" s="10" t="inlineStr"/>
      <c r="E26" s="10" t="inlineStr"/>
      <c r="F26" s="10" t="inlineStr"/>
    </row>
    <row r="27" ht="16" customHeight="1">
      <c r="A27" s="11" t="inlineStr">
        <is>
          <t>Multi-Agency Architecture</t>
        </is>
      </c>
      <c r="B27" s="21" t="inlineStr">
        <is>
          <t>Yes</t>
        </is>
      </c>
      <c r="C27" s="12" t="inlineStr"/>
      <c r="D27" s="12" t="inlineStr"/>
      <c r="E27" s="12" t="inlineStr"/>
      <c r="F27" s="12" t="inlineStr"/>
    </row>
    <row r="28" ht="16" customHeight="1">
      <c r="A28" s="9" t="inlineStr">
        <is>
          <t>Multi-Site Deployment Planning</t>
        </is>
      </c>
      <c r="B28" s="20" t="inlineStr">
        <is>
          <t>Yes</t>
        </is>
      </c>
      <c r="C28" s="10" t="inlineStr"/>
      <c r="D28" s="10" t="inlineStr"/>
      <c r="E28" s="10" t="inlineStr"/>
      <c r="F28" s="10" t="inlineStr"/>
    </row>
    <row r="29" ht="16" customHeight="1">
      <c r="A29" s="11" t="inlineStr">
        <is>
          <t>Custom Integrations</t>
        </is>
      </c>
      <c r="B29" s="21" t="inlineStr">
        <is>
          <t>Yes</t>
        </is>
      </c>
      <c r="C29" s="12" t="inlineStr">
        <is>
          <t>Per SOW</t>
        </is>
      </c>
      <c r="D29" s="12" t="inlineStr"/>
      <c r="E29" s="12" t="inlineStr"/>
      <c r="F29" s="12" t="inlineStr"/>
    </row>
    <row r="30" ht="16" customHeight="1">
      <c r="A30" s="9" t="inlineStr">
        <is>
          <t>Custom Retention / Security Options</t>
        </is>
      </c>
      <c r="B30" s="20" t="inlineStr">
        <is>
          <t>Yes</t>
        </is>
      </c>
      <c r="C30" s="10" t="inlineStr"/>
      <c r="D30" s="10" t="inlineStr"/>
      <c r="E30" s="10" t="inlineStr"/>
      <c r="F30" s="10" t="inlineStr"/>
    </row>
    <row r="31" ht="16" customHeight="1">
      <c r="A31" s="11" t="inlineStr">
        <is>
          <t>Advanced Rollout Services</t>
        </is>
      </c>
      <c r="B31" s="21" t="inlineStr">
        <is>
          <t>Yes</t>
        </is>
      </c>
      <c r="C31" s="12" t="inlineStr"/>
      <c r="D31" s="12" t="inlineStr"/>
      <c r="E31" s="12" t="inlineStr"/>
      <c r="F31" s="12" t="inlineStr"/>
    </row>
    <row r="32" ht="16" customHeight="1">
      <c r="A32" s="9" t="inlineStr">
        <is>
          <t>Procurement and Compliance Support</t>
        </is>
      </c>
      <c r="B32" s="20" t="inlineStr">
        <is>
          <t>Yes</t>
        </is>
      </c>
      <c r="C32" s="10" t="inlineStr"/>
      <c r="D32" s="10" t="inlineStr"/>
      <c r="E32" s="10" t="inlineStr"/>
      <c r="F32" s="10" t="inlineStr"/>
    </row>
    <row r="33" ht="16" customHeight="1">
      <c r="A33" s="11" t="inlineStr">
        <is>
          <t>Tailored Deployment Architecture</t>
        </is>
      </c>
      <c r="B33" s="21" t="inlineStr">
        <is>
          <t>Yes</t>
        </is>
      </c>
      <c r="C33" s="12" t="inlineStr"/>
      <c r="D33" s="12" t="inlineStr"/>
      <c r="E33" s="12" t="inlineStr"/>
      <c r="F33" s="12" t="inlineStr"/>
    </row>
    <row r="34" ht="16" customHeight="1">
      <c r="A34" s="9" t="inlineStr">
        <is>
          <t>Dedicated Architecture Planning</t>
        </is>
      </c>
      <c r="B34" s="20" t="inlineStr">
        <is>
          <t>Yes</t>
        </is>
      </c>
      <c r="C34" s="10" t="inlineStr"/>
      <c r="D34" s="10" t="inlineStr"/>
      <c r="E34" s="10" t="inlineStr"/>
      <c r="F34" s="10" t="inlineStr"/>
    </row>
    <row r="35" ht="16" customHeight="1">
      <c r="A35" s="11" t="inlineStr">
        <is>
          <t>Executive Reporting</t>
        </is>
      </c>
      <c r="B35" s="21" t="inlineStr">
        <is>
          <t>Yes</t>
        </is>
      </c>
      <c r="C35" s="12" t="inlineStr"/>
      <c r="D35" s="12" t="inlineStr"/>
      <c r="E35" s="12" t="inlineStr"/>
      <c r="F35" s="12" t="inlineStr"/>
    </row>
    <row r="36" ht="16" customHeight="1">
      <c r="A36" s="9" t="inlineStr">
        <is>
          <t>Custom SOW</t>
        </is>
      </c>
      <c r="B36" s="20" t="inlineStr">
        <is>
          <t>Yes</t>
        </is>
      </c>
      <c r="C36" s="10" t="inlineStr"/>
      <c r="D36" s="10" t="inlineStr"/>
      <c r="E36" s="10" t="inlineStr"/>
      <c r="F36" s="10" t="inlineStr"/>
    </row>
    <row r="37" ht="8" customHeight="1">
      <c r="A37" s="4" t="n"/>
    </row>
    <row r="38" ht="18" customHeight="1">
      <c r="A38" s="24" t="inlineStr">
        <is>
          <t xml:space="preserve">  SALES POSITIONING — Enterprise / Statewide</t>
        </is>
      </c>
    </row>
    <row r="39" ht="15" customHeight="1">
      <c r="A39" s="25" t="inlineStr">
        <is>
          <t xml:space="preserve">    Best sales angle: NexCort iQ becomes a long-term public safety modernization platform.</t>
        </is>
      </c>
    </row>
    <row r="40" ht="15" customHeight="1">
      <c r="A40" s="25" t="inlineStr">
        <is>
          <t xml:space="preserve">    Strong fit for grant-funded programs, large procurements, and regional emergency management transformation.</t>
        </is>
      </c>
    </row>
    <row r="41" ht="15" customHeight="1">
      <c r="A41" s="25" t="inlineStr">
        <is>
          <t xml:space="preserve">    Every Enterprise deal requires a custom SOW — do not quote fixed prices without Sales Director sign-off.</t>
        </is>
      </c>
    </row>
    <row r="42" ht="16" customHeight="1">
      <c r="A42" s="13" t="inlineStr">
        <is>
          <t>⚠  INTERNAL USE ONLY — Enterprise pricing requires VP Sales + Sales Director approval before quoting.</t>
        </is>
      </c>
    </row>
  </sheetData>
  <mergeCells count="16">
    <mergeCell ref="A24:F24"/>
    <mergeCell ref="A2:F2"/>
    <mergeCell ref="A38:F38"/>
    <mergeCell ref="A41:F41"/>
    <mergeCell ref="A42:F42"/>
    <mergeCell ref="A23:H23"/>
    <mergeCell ref="A1:F1"/>
    <mergeCell ref="A5:F5"/>
    <mergeCell ref="A16:H16"/>
    <mergeCell ref="A11:H11"/>
    <mergeCell ref="A12:F12"/>
    <mergeCell ref="A17:F17"/>
    <mergeCell ref="A37:H37"/>
    <mergeCell ref="A3:F3"/>
    <mergeCell ref="A40:F40"/>
    <mergeCell ref="A39:F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CAD INTEGRATION ADD-ONS</t>
        </is>
      </c>
    </row>
    <row r="3" ht="18" customHeight="1">
      <c r="A3" s="37" t="inlineStr">
        <is>
          <t>One-time fees · Complexity-tiered · NexCort iQ enhances CAD — it does not replace it</t>
        </is>
      </c>
    </row>
    <row r="5" ht="20" customHeight="1">
      <c r="A5" s="39" t="inlineStr">
        <is>
          <t xml:space="preserve">  DISCOVERY &amp; PLANNING</t>
        </is>
      </c>
    </row>
    <row r="6" ht="32" customHeight="1">
      <c r="A6" s="8" t="inlineStr">
        <is>
          <t>Service</t>
        </is>
      </c>
      <c r="B6" s="8" t="inlineStr">
        <is>
          <t>Price Low</t>
        </is>
      </c>
      <c r="C6" s="8" t="inlineStr">
        <is>
          <t>Price High</t>
        </is>
      </c>
      <c r="D6" s="8" t="inlineStr">
        <is>
          <t>Notes</t>
        </is>
      </c>
      <c r="E6" s="8" t="inlineStr"/>
      <c r="F6" s="8" t="inlineStr"/>
      <c r="G6" s="8" t="inlineStr"/>
    </row>
    <row r="7" ht="16" customHeight="1">
      <c r="A7" s="9" t="inlineStr">
        <is>
          <t>Basic CAD Discovery Workshop</t>
        </is>
      </c>
      <c r="B7" s="18" t="n">
        <v>7500</v>
      </c>
      <c r="C7" s="18" t="n">
        <v>7500</v>
      </c>
      <c r="D7" s="10" t="inlineStr">
        <is>
          <t>Single CAD, standard environment</t>
        </is>
      </c>
      <c r="E7" s="10" t="inlineStr"/>
      <c r="F7" s="10" t="inlineStr"/>
      <c r="G7" s="10" t="inlineStr"/>
    </row>
    <row r="8" ht="16" customHeight="1">
      <c r="A8" s="11" t="inlineStr">
        <is>
          <t>Standard CAD Discovery Workshop</t>
        </is>
      </c>
      <c r="B8" s="19" t="n">
        <v>10000</v>
      </c>
      <c r="C8" s="19" t="n">
        <v>10000</v>
      </c>
      <c r="D8" s="12" t="inlineStr">
        <is>
          <t>Recommended starting point</t>
        </is>
      </c>
      <c r="E8" s="12" t="inlineStr"/>
      <c r="F8" s="12" t="inlineStr"/>
      <c r="G8" s="12" t="inlineStr"/>
    </row>
    <row r="9" ht="16" customHeight="1">
      <c r="A9" s="9" t="inlineStr">
        <is>
          <t>Advanced CAD Discovery Workshop</t>
        </is>
      </c>
      <c r="B9" s="18" t="n">
        <v>15000</v>
      </c>
      <c r="C9" s="18" t="n">
        <v>15000</v>
      </c>
      <c r="D9" s="10" t="inlineStr">
        <is>
          <t>Complex multi-CAD environments</t>
        </is>
      </c>
      <c r="E9" s="10" t="inlineStr"/>
      <c r="F9" s="10" t="inlineStr"/>
      <c r="G9" s="10" t="inlineStr"/>
    </row>
    <row r="10" ht="16" customHeight="1">
      <c r="A10" s="11" t="inlineStr">
        <is>
          <t>CAD Field Mapping Document</t>
        </is>
      </c>
      <c r="B10" s="19" t="n">
        <v>7500</v>
      </c>
      <c r="C10" s="19" t="n">
        <v>20000</v>
      </c>
      <c r="D10" s="12" t="inlineStr"/>
      <c r="E10" s="12" t="inlineStr"/>
      <c r="F10" s="12" t="inlineStr"/>
      <c r="G10" s="12" t="inlineStr"/>
    </row>
    <row r="11" ht="16" customHeight="1">
      <c r="A11" s="9" t="inlineStr">
        <is>
          <t>CAD Integration Audit Logging Package</t>
        </is>
      </c>
      <c r="B11" s="18" t="n">
        <v>10000</v>
      </c>
      <c r="C11" s="18" t="n">
        <v>35000</v>
      </c>
      <c r="D11" s="10" t="inlineStr"/>
      <c r="E11" s="10" t="inlineStr"/>
      <c r="F11" s="10" t="inlineStr"/>
      <c r="G11" s="10" t="inlineStr"/>
    </row>
    <row r="12" ht="16" customHeight="1">
      <c r="A12" s="11" t="inlineStr">
        <is>
          <t>CAD Rollback and Failover Planning</t>
        </is>
      </c>
      <c r="B12" s="19" t="n">
        <v>10000</v>
      </c>
      <c r="C12" s="19" t="n">
        <v>30000</v>
      </c>
      <c r="D12" s="12" t="inlineStr"/>
      <c r="E12" s="12" t="inlineStr"/>
      <c r="F12" s="12" t="inlineStr"/>
      <c r="G12" s="12" t="inlineStr"/>
    </row>
    <row r="13" ht="8" customHeight="1">
      <c r="A13" s="4" t="n"/>
    </row>
    <row r="14" ht="20" customHeight="1">
      <c r="A14" s="39" t="inlineStr">
        <is>
          <t xml:space="preserve">  CAD VENDOR COORDINATION</t>
        </is>
      </c>
    </row>
    <row r="15" ht="32" customHeight="1">
      <c r="A15" s="8" t="inlineStr">
        <is>
          <t>Tier</t>
        </is>
      </c>
      <c r="B15" s="8" t="inlineStr">
        <is>
          <t>Price</t>
        </is>
      </c>
      <c r="C15" s="8" t="inlineStr">
        <is>
          <t>Description</t>
        </is>
      </c>
      <c r="D15" s="8" t="inlineStr"/>
      <c r="E15" s="8" t="inlineStr"/>
      <c r="F15" s="8" t="inlineStr"/>
      <c r="G15" s="8" t="inlineStr"/>
    </row>
    <row r="16" ht="16" customHeight="1">
      <c r="A16" s="9" t="inlineStr">
        <is>
          <t>Basic Vendor Coordination</t>
        </is>
      </c>
      <c r="B16" s="18" t="n">
        <v>10000</v>
      </c>
      <c r="C16" s="10" t="inlineStr">
        <is>
          <t>Single CAD vendor, standard API</t>
        </is>
      </c>
      <c r="D16" s="10" t="inlineStr"/>
      <c r="E16" s="10" t="inlineStr"/>
      <c r="F16" s="10" t="inlineStr"/>
      <c r="G16" s="10" t="inlineStr"/>
    </row>
    <row r="17" ht="16" customHeight="1">
      <c r="A17" s="11" t="inlineStr">
        <is>
          <t>Standard Vendor Coordination</t>
        </is>
      </c>
      <c r="B17" s="19" t="n">
        <v>17500</v>
      </c>
      <c r="C17" s="12" t="inlineStr">
        <is>
          <t>Moderate complexity</t>
        </is>
      </c>
      <c r="D17" s="12" t="inlineStr"/>
      <c r="E17" s="12" t="inlineStr"/>
      <c r="F17" s="12" t="inlineStr"/>
      <c r="G17" s="12" t="inlineStr"/>
    </row>
    <row r="18" ht="16" customHeight="1">
      <c r="A18" s="9" t="inlineStr">
        <is>
          <t>Premium Vendor Coordination</t>
        </is>
      </c>
      <c r="B18" s="18" t="n">
        <v>25000</v>
      </c>
      <c r="C18" s="10" t="inlineStr">
        <is>
          <t>Multi-vendor or legacy CAD</t>
        </is>
      </c>
      <c r="D18" s="10" t="inlineStr"/>
      <c r="E18" s="10" t="inlineStr"/>
      <c r="F18" s="10" t="inlineStr"/>
      <c r="G18" s="10" t="inlineStr"/>
    </row>
    <row r="19" ht="16" customHeight="1">
      <c r="A19" s="11" t="inlineStr">
        <is>
          <t>CAD Sandbox Testing Package</t>
        </is>
      </c>
      <c r="B19" s="19" t="n">
        <v>15000</v>
      </c>
      <c r="C19" s="12" t="inlineStr">
        <is>
          <t>Included or $15K–$50K depending on scope</t>
        </is>
      </c>
      <c r="D19" s="12" t="inlineStr"/>
      <c r="E19" s="12" t="inlineStr"/>
      <c r="F19" s="12" t="inlineStr"/>
      <c r="G19" s="12" t="inlineStr"/>
    </row>
    <row r="20" ht="8" customHeight="1">
      <c r="A20" s="4" t="n"/>
    </row>
    <row r="21" ht="20" customHeight="1">
      <c r="A21" s="39" t="inlineStr">
        <is>
          <t xml:space="preserve">  READ-ONLY INTEGRATION</t>
        </is>
      </c>
    </row>
    <row r="22" ht="32" customHeight="1">
      <c r="A22" s="8" t="inlineStr">
        <is>
          <t>Complexity Tier</t>
        </is>
      </c>
      <c r="B22" s="8" t="inlineStr">
        <is>
          <t>One-Time Fee</t>
        </is>
      </c>
      <c r="C22" s="8" t="inlineStr">
        <is>
          <t>Description</t>
        </is>
      </c>
      <c r="D22" s="8" t="inlineStr"/>
      <c r="E22" s="8" t="inlineStr"/>
      <c r="F22" s="8" t="inlineStr"/>
      <c r="G22" s="8" t="inlineStr"/>
    </row>
    <row r="23" ht="16" customHeight="1">
      <c r="A23" s="9" t="inlineStr">
        <is>
          <t>Tier 1 — Simple</t>
        </is>
      </c>
      <c r="B23" s="18" t="n">
        <v>35000</v>
      </c>
      <c r="C23" s="10" t="inlineStr">
        <is>
          <t>Standard REST or webhook</t>
        </is>
      </c>
      <c r="D23" s="10" t="inlineStr"/>
      <c r="E23" s="10" t="inlineStr"/>
      <c r="F23" s="10" t="inlineStr"/>
      <c r="G23" s="10" t="inlineStr"/>
    </row>
    <row r="24" ht="16" customHeight="1">
      <c r="A24" s="11" t="inlineStr">
        <is>
          <t>Tier 2 — Standard</t>
        </is>
      </c>
      <c r="B24" s="19" t="n">
        <v>55000</v>
      </c>
      <c r="C24" s="12" t="inlineStr">
        <is>
          <t>Moderate mapping / transform</t>
        </is>
      </c>
      <c r="D24" s="12" t="inlineStr"/>
      <c r="E24" s="12" t="inlineStr"/>
      <c r="F24" s="12" t="inlineStr"/>
      <c r="G24" s="12" t="inlineStr"/>
    </row>
    <row r="25" ht="16" customHeight="1">
      <c r="A25" s="9" t="inlineStr">
        <is>
          <t>Tier 3 — Complex</t>
        </is>
      </c>
      <c r="B25" s="18" t="n">
        <v>75000</v>
      </c>
      <c r="C25" s="10" t="inlineStr">
        <is>
          <t>Legacy protocol / custom adapter</t>
        </is>
      </c>
      <c r="D25" s="10" t="inlineStr"/>
      <c r="E25" s="10" t="inlineStr"/>
      <c r="F25" s="10" t="inlineStr"/>
      <c r="G25" s="10" t="inlineStr"/>
    </row>
    <row r="26" ht="16" customHeight="1">
      <c r="A26" s="11" t="inlineStr">
        <is>
          <t>Tier 4 — Advanced</t>
        </is>
      </c>
      <c r="B26" s="19" t="n">
        <v>100000</v>
      </c>
      <c r="C26" s="12" t="inlineStr">
        <is>
          <t>Multi-system / real-time</t>
        </is>
      </c>
      <c r="D26" s="12" t="inlineStr"/>
      <c r="E26" s="12" t="inlineStr"/>
      <c r="F26" s="12" t="inlineStr"/>
      <c r="G26" s="12" t="inlineStr"/>
    </row>
    <row r="27" ht="8" customHeight="1">
      <c r="A27" s="4" t="n"/>
    </row>
    <row r="28" ht="20" customHeight="1">
      <c r="A28" s="39" t="inlineStr">
        <is>
          <t xml:space="preserve">  ASSISTED WRITE-BACK INTEGRATION</t>
        </is>
      </c>
    </row>
    <row r="29" ht="32" customHeight="1">
      <c r="A29" s="8" t="inlineStr">
        <is>
          <t>Complexity Tier</t>
        </is>
      </c>
      <c r="B29" s="8" t="inlineStr">
        <is>
          <t>One-Time Fee</t>
        </is>
      </c>
      <c r="C29" s="8" t="inlineStr">
        <is>
          <t>Description</t>
        </is>
      </c>
      <c r="D29" s="8" t="inlineStr"/>
      <c r="E29" s="8" t="inlineStr"/>
      <c r="F29" s="8" t="inlineStr"/>
      <c r="G29" s="8" t="inlineStr"/>
    </row>
    <row r="30" ht="16" customHeight="1">
      <c r="A30" s="9" t="inlineStr">
        <is>
          <t>Tier 1 — Simple</t>
        </is>
      </c>
      <c r="B30" s="18" t="n">
        <v>75000</v>
      </c>
      <c r="C30" s="10" t="inlineStr">
        <is>
          <t>Basic write-back with confirmation</t>
        </is>
      </c>
      <c r="D30" s="10" t="inlineStr"/>
      <c r="E30" s="10" t="inlineStr"/>
      <c r="F30" s="10" t="inlineStr"/>
      <c r="G30" s="10" t="inlineStr"/>
    </row>
    <row r="31" ht="16" customHeight="1">
      <c r="A31" s="11" t="inlineStr">
        <is>
          <t>Tier 2 — Standard</t>
        </is>
      </c>
      <c r="B31" s="19" t="n">
        <v>125000</v>
      </c>
      <c r="C31" s="12" t="inlineStr">
        <is>
          <t>Standard bidirectional</t>
        </is>
      </c>
      <c r="D31" s="12" t="inlineStr"/>
      <c r="E31" s="12" t="inlineStr"/>
      <c r="F31" s="12" t="inlineStr"/>
      <c r="G31" s="12" t="inlineStr"/>
    </row>
    <row r="32" ht="16" customHeight="1">
      <c r="A32" s="9" t="inlineStr">
        <is>
          <t>Tier 3 — Complex</t>
        </is>
      </c>
      <c r="B32" s="18" t="n">
        <v>175000</v>
      </c>
      <c r="C32" s="10" t="inlineStr">
        <is>
          <t>Complex data mapping</t>
        </is>
      </c>
      <c r="D32" s="10" t="inlineStr"/>
      <c r="E32" s="10" t="inlineStr"/>
      <c r="F32" s="10" t="inlineStr"/>
      <c r="G32" s="10" t="inlineStr"/>
    </row>
    <row r="33" ht="16" customHeight="1">
      <c r="A33" s="11" t="inlineStr">
        <is>
          <t>Tier 4 — Advanced</t>
        </is>
      </c>
      <c r="B33" s="19" t="n">
        <v>250000</v>
      </c>
      <c r="C33" s="12" t="inlineStr">
        <is>
          <t>Full bidirectional + validation</t>
        </is>
      </c>
      <c r="D33" s="12" t="inlineStr"/>
      <c r="E33" s="12" t="inlineStr"/>
      <c r="F33" s="12" t="inlineStr"/>
      <c r="G33" s="12" t="inlineStr"/>
    </row>
    <row r="34" ht="8" customHeight="1">
      <c r="A34" s="4" t="n"/>
    </row>
    <row r="35" ht="20" customHeight="1">
      <c r="A35" s="39" t="inlineStr">
        <is>
          <t xml:space="preserve">  AUTOMATED WRITE-BACK INTEGRATION</t>
        </is>
      </c>
    </row>
    <row r="36" ht="32" customHeight="1">
      <c r="A36" s="8" t="inlineStr">
        <is>
          <t>Complexity Tier</t>
        </is>
      </c>
      <c r="B36" s="8" t="inlineStr">
        <is>
          <t>One-Time Fee</t>
        </is>
      </c>
      <c r="C36" s="8" t="inlineStr">
        <is>
          <t>Description</t>
        </is>
      </c>
      <c r="D36" s="8" t="inlineStr"/>
      <c r="E36" s="8" t="inlineStr"/>
      <c r="F36" s="8" t="inlineStr"/>
      <c r="G36" s="8" t="inlineStr"/>
    </row>
    <row r="37" ht="16" customHeight="1">
      <c r="A37" s="9" t="inlineStr">
        <is>
          <t>Tier 1 — Simple</t>
        </is>
      </c>
      <c r="B37" s="18" t="n">
        <v>150000</v>
      </c>
      <c r="C37" s="10" t="inlineStr">
        <is>
          <t>Automated rules-based write-back</t>
        </is>
      </c>
      <c r="D37" s="10" t="inlineStr"/>
      <c r="E37" s="10" t="inlineStr"/>
      <c r="F37" s="10" t="inlineStr"/>
      <c r="G37" s="10" t="inlineStr"/>
    </row>
    <row r="38" ht="16" customHeight="1">
      <c r="A38" s="11" t="inlineStr">
        <is>
          <t>Tier 2 — Standard</t>
        </is>
      </c>
      <c r="B38" s="19" t="n">
        <v>250000</v>
      </c>
      <c r="C38" s="12" t="inlineStr">
        <is>
          <t>Full automation with logging</t>
        </is>
      </c>
      <c r="D38" s="12" t="inlineStr"/>
      <c r="E38" s="12" t="inlineStr"/>
      <c r="F38" s="12" t="inlineStr"/>
      <c r="G38" s="12" t="inlineStr"/>
    </row>
    <row r="39" ht="16" customHeight="1">
      <c r="A39" s="9" t="inlineStr">
        <is>
          <t>Tier 3 — Complex</t>
        </is>
      </c>
      <c r="B39" s="18" t="n">
        <v>375000</v>
      </c>
      <c r="C39" s="10" t="inlineStr">
        <is>
          <t>Complex event-driven automation</t>
        </is>
      </c>
      <c r="D39" s="10" t="inlineStr"/>
      <c r="E39" s="10" t="inlineStr"/>
      <c r="F39" s="10" t="inlineStr"/>
      <c r="G39" s="10" t="inlineStr"/>
    </row>
    <row r="40" ht="16" customHeight="1">
      <c r="A40" s="11" t="inlineStr">
        <is>
          <t>Tier 4 — Advanced</t>
        </is>
      </c>
      <c r="B40" s="19" t="n">
        <v>500000</v>
      </c>
      <c r="C40" s="12" t="inlineStr">
        <is>
          <t>Custom AI-assisted write-back</t>
        </is>
      </c>
      <c r="D40" s="12" t="inlineStr"/>
      <c r="E40" s="12" t="inlineStr"/>
      <c r="F40" s="12" t="inlineStr"/>
      <c r="G40" s="12" t="inlineStr"/>
    </row>
    <row r="41" ht="8" customHeight="1">
      <c r="A41" s="4" t="n"/>
    </row>
    <row r="42" ht="20" customHeight="1">
      <c r="A42" s="39" t="inlineStr">
        <is>
          <t xml:space="preserve">  ADDITIONAL CAD CONNECTORS</t>
        </is>
      </c>
    </row>
    <row r="43" ht="32" customHeight="1">
      <c r="A43" s="8" t="inlineStr">
        <is>
          <t>Item</t>
        </is>
      </c>
      <c r="B43" s="8" t="inlineStr">
        <is>
          <t>Low</t>
        </is>
      </c>
      <c r="C43" s="8" t="inlineStr">
        <is>
          <t>High</t>
        </is>
      </c>
      <c r="D43" s="8" t="inlineStr">
        <is>
          <t>Notes</t>
        </is>
      </c>
      <c r="E43" s="8" t="inlineStr"/>
      <c r="F43" s="8" t="inlineStr"/>
      <c r="G43" s="8" t="inlineStr"/>
    </row>
    <row r="44" ht="16" customHeight="1">
      <c r="A44" s="11" t="inlineStr">
        <is>
          <t>Additional CAD Vendor Connector</t>
        </is>
      </c>
      <c r="B44" s="19" t="n">
        <v>75000</v>
      </c>
      <c r="C44" s="19" t="n">
        <v>300000</v>
      </c>
      <c r="D44" s="12" t="inlineStr">
        <is>
          <t>Per connector — one-time</t>
        </is>
      </c>
      <c r="E44" s="12" t="inlineStr"/>
      <c r="F44" s="12" t="inlineStr"/>
      <c r="G44" s="12" t="inlineStr"/>
    </row>
    <row r="45" ht="8" customHeight="1">
      <c r="A45" s="4" t="n"/>
    </row>
    <row r="46" ht="16" customHeight="1">
      <c r="A46" s="30" t="inlineStr">
        <is>
          <t>RULE: Do NOT include full CAD write-back in pilot base pricing. Scope separately after discovery, sandbox testing, and vendor validation.</t>
        </is>
      </c>
    </row>
    <row r="47" ht="16" customHeight="1">
      <c r="A47" s="13" t="inlineStr">
        <is>
          <t>Annual maintenance on integrations: 15–20% of integration fee, billed separately.</t>
        </is>
      </c>
    </row>
  </sheetData>
  <mergeCells count="17">
    <mergeCell ref="A14:G14"/>
    <mergeCell ref="A1:G1"/>
    <mergeCell ref="A20:H20"/>
    <mergeCell ref="A21:G21"/>
    <mergeCell ref="A3:G3"/>
    <mergeCell ref="A35:G35"/>
    <mergeCell ref="A5:G5"/>
    <mergeCell ref="A46:G46"/>
    <mergeCell ref="A41:H41"/>
    <mergeCell ref="A13:H13"/>
    <mergeCell ref="A2:G2"/>
    <mergeCell ref="A42:G42"/>
    <mergeCell ref="A45:H45"/>
    <mergeCell ref="A27:H27"/>
    <mergeCell ref="A47:G47"/>
    <mergeCell ref="A28:G28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AI &amp; CALL INTELLIGENCE ADD-ONS</t>
        </is>
      </c>
    </row>
    <row r="3" ht="18" customHeight="1">
      <c r="A3" s="37" t="inlineStr">
        <is>
          <t>Triage workflows · Confidence scoring · Model redundancy · Summarization · Custom tuning</t>
        </is>
      </c>
    </row>
    <row r="5" ht="20" customHeight="1">
      <c r="A5" s="39" t="inlineStr">
        <is>
          <t xml:space="preserve">  AI TRIAGE WORKFLOWS</t>
        </is>
      </c>
    </row>
    <row r="6" ht="32" customHeight="1">
      <c r="A6" s="8" t="inlineStr">
        <is>
          <t>Tier</t>
        </is>
      </c>
      <c r="B6" s="8" t="inlineStr">
        <is>
          <t>Rules / Coverage</t>
        </is>
      </c>
      <c r="C6" s="8" t="inlineStr">
        <is>
          <t>Monthly Fee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Basic</t>
        </is>
      </c>
      <c r="B7" s="10" t="inlineStr">
        <is>
          <t>5–10 custom rules</t>
        </is>
      </c>
      <c r="C7" s="18" t="n">
        <v>2500</v>
      </c>
      <c r="D7" s="10" t="inlineStr">
        <is>
          <t>Single emergency type</t>
        </is>
      </c>
      <c r="E7" s="10" t="inlineStr"/>
      <c r="F7" s="10" t="inlineStr"/>
    </row>
    <row r="8" ht="16" customHeight="1">
      <c r="A8" s="11" t="inlineStr">
        <is>
          <t>Standard</t>
        </is>
      </c>
      <c r="B8" s="12" t="inlineStr">
        <is>
          <t>10–25 rules, 3–5 types</t>
        </is>
      </c>
      <c r="C8" s="19" t="n">
        <v>5000</v>
      </c>
      <c r="D8" s="12" t="inlineStr">
        <is>
          <t>Most agencies — recommended</t>
        </is>
      </c>
      <c r="E8" s="12" t="inlineStr"/>
      <c r="F8" s="12" t="inlineStr"/>
    </row>
    <row r="9" ht="16" customHeight="1">
      <c r="A9" s="9" t="inlineStr">
        <is>
          <t>Premium</t>
        </is>
      </c>
      <c r="B9" s="10" t="inlineStr">
        <is>
          <t>25+ rules, all types</t>
        </is>
      </c>
      <c r="C9" s="18" t="n">
        <v>7500</v>
      </c>
      <c r="D9" s="10" t="inlineStr">
        <is>
          <t>Full coverage</t>
        </is>
      </c>
      <c r="E9" s="10" t="inlineStr"/>
      <c r="F9" s="10" t="inlineStr"/>
    </row>
    <row r="10" ht="8" customHeight="1">
      <c r="A10" s="4" t="n"/>
    </row>
    <row r="11" ht="20" customHeight="1">
      <c r="A11" s="39" t="inlineStr">
        <is>
          <t xml:space="preserve">  AI MODEL REDUNDANCY</t>
        </is>
      </c>
    </row>
    <row r="12" ht="32" customHeight="1">
      <c r="A12" s="8" t="inlineStr">
        <is>
          <t>Level</t>
        </is>
      </c>
      <c r="B12" s="8" t="inlineStr">
        <is>
          <t>Monthly Fee Low</t>
        </is>
      </c>
      <c r="C12" s="8" t="inlineStr">
        <is>
          <t>Monthly Fee High</t>
        </is>
      </c>
      <c r="D12" s="8" t="inlineStr">
        <is>
          <t>Notes</t>
        </is>
      </c>
      <c r="E12" s="8" t="inlineStr"/>
      <c r="F12" s="8" t="inlineStr"/>
    </row>
    <row r="13" ht="16" customHeight="1">
      <c r="A13" s="9" t="inlineStr">
        <is>
          <t>Secondary AI Model Review</t>
        </is>
      </c>
      <c r="B13" s="18" t="n">
        <v>2000</v>
      </c>
      <c r="C13" s="18" t="n">
        <v>6000</v>
      </c>
      <c r="D13" s="10" t="inlineStr">
        <is>
          <t>By volume</t>
        </is>
      </c>
      <c r="E13" s="10" t="inlineStr"/>
      <c r="F13" s="10" t="inlineStr"/>
    </row>
    <row r="14" ht="16" customHeight="1">
      <c r="A14" s="11" t="inlineStr">
        <is>
          <t>Tertiary AI Model Fallback</t>
        </is>
      </c>
      <c r="B14" s="19" t="n">
        <v>2000</v>
      </c>
      <c r="C14" s="19" t="n">
        <v>6000</v>
      </c>
      <c r="D14" s="12" t="inlineStr">
        <is>
          <t>Adds resilience — recommended for Command+</t>
        </is>
      </c>
      <c r="E14" s="12" t="inlineStr"/>
      <c r="F14" s="12" t="inlineStr"/>
    </row>
    <row r="15" ht="8" customHeight="1">
      <c r="A15" s="4" t="n"/>
    </row>
    <row r="16" ht="20" customHeight="1">
      <c r="A16" s="39" t="inlineStr">
        <is>
          <t xml:space="preserve">  AI CONFIDENCE &amp; SCORING</t>
        </is>
      </c>
    </row>
    <row r="17" ht="32" customHeight="1">
      <c r="A17" s="8" t="inlineStr">
        <is>
          <t>Tier</t>
        </is>
      </c>
      <c r="B17" s="8" t="inlineStr">
        <is>
          <t>Monthly Fee</t>
        </is>
      </c>
      <c r="C17" s="8" t="inlineStr">
        <is>
          <t>Notes</t>
        </is>
      </c>
      <c r="D17" s="8" t="inlineStr"/>
      <c r="E17" s="8" t="inlineStr"/>
      <c r="F17" s="8" t="inlineStr"/>
    </row>
    <row r="18" ht="16" customHeight="1">
      <c r="A18" s="9" t="inlineStr">
        <is>
          <t>Basic Confidence Scoring</t>
        </is>
      </c>
      <c r="B18" s="18" t="n">
        <v>1500</v>
      </c>
      <c r="C18" s="10" t="inlineStr"/>
      <c r="D18" s="10" t="inlineStr"/>
      <c r="E18" s="10" t="inlineStr"/>
      <c r="F18" s="10" t="inlineStr"/>
    </row>
    <row r="19" ht="16" customHeight="1">
      <c r="A19" s="11" t="inlineStr">
        <is>
          <t>Advanced Confidence Scoring</t>
        </is>
      </c>
      <c r="B19" s="19" t="n">
        <v>3500</v>
      </c>
      <c r="C19" s="12" t="inlineStr"/>
      <c r="D19" s="12" t="inlineStr"/>
      <c r="E19" s="12" t="inlineStr"/>
      <c r="F19" s="12" t="inlineStr"/>
    </row>
    <row r="20" ht="16" customHeight="1">
      <c r="A20" s="9" t="inlineStr">
        <is>
          <t>Premium Multi-Factor Scoring</t>
        </is>
      </c>
      <c r="B20" s="18" t="n">
        <v>5000</v>
      </c>
      <c r="C20" s="10" t="inlineStr">
        <is>
          <t>Recommended for Command+</t>
        </is>
      </c>
      <c r="D20" s="10" t="inlineStr"/>
      <c r="E20" s="10" t="inlineStr"/>
      <c r="F20" s="10" t="inlineStr"/>
    </row>
    <row r="21" ht="16" customHeight="1">
      <c r="A21" s="11" t="inlineStr">
        <is>
          <t>AI QA Scoring Model</t>
        </is>
      </c>
      <c r="B21" s="19" t="n">
        <v>2500</v>
      </c>
      <c r="C21" s="12" t="inlineStr"/>
      <c r="D21" s="12" t="inlineStr"/>
      <c r="E21" s="12" t="inlineStr"/>
      <c r="F21" s="12" t="inlineStr"/>
    </row>
    <row r="22" ht="8" customHeight="1">
      <c r="A22" s="4" t="n"/>
    </row>
    <row r="23" ht="20" customHeight="1">
      <c r="A23" s="39" t="inlineStr">
        <is>
          <t xml:space="preserve">  AI INCIDENT SUMMARIZATION</t>
        </is>
      </c>
    </row>
    <row r="24" ht="32" customHeight="1">
      <c r="A24" s="8" t="inlineStr">
        <is>
          <t>Volume Tier</t>
        </is>
      </c>
      <c r="B24" s="8" t="inlineStr">
        <is>
          <t>Monthly Fee</t>
        </is>
      </c>
      <c r="C24" s="8" t="inlineStr">
        <is>
          <t>Notes</t>
        </is>
      </c>
      <c r="D24" s="8" t="inlineStr"/>
      <c r="E24" s="8" t="inlineStr"/>
      <c r="F24" s="8" t="inlineStr"/>
    </row>
    <row r="25" ht="16" customHeight="1">
      <c r="A25" s="9" t="inlineStr">
        <is>
          <t>Basic (&lt;5K calls/month)</t>
        </is>
      </c>
      <c r="B25" s="18" t="n">
        <v>1500</v>
      </c>
      <c r="C25" s="10" t="inlineStr"/>
      <c r="D25" s="10" t="inlineStr"/>
      <c r="E25" s="10" t="inlineStr"/>
      <c r="F25" s="10" t="inlineStr"/>
    </row>
    <row r="26" ht="16" customHeight="1">
      <c r="A26" s="11" t="inlineStr">
        <is>
          <t>Standard (5K–20K calls/month)</t>
        </is>
      </c>
      <c r="B26" s="19" t="n">
        <v>3500</v>
      </c>
      <c r="C26" s="12" t="inlineStr"/>
      <c r="D26" s="12" t="inlineStr"/>
      <c r="E26" s="12" t="inlineStr"/>
      <c r="F26" s="12" t="inlineStr"/>
    </row>
    <row r="27" ht="16" customHeight="1">
      <c r="A27" s="9" t="inlineStr">
        <is>
          <t>Premium (20K+ calls/month)</t>
        </is>
      </c>
      <c r="B27" s="18" t="n">
        <v>5000</v>
      </c>
      <c r="C27" s="10" t="inlineStr"/>
      <c r="D27" s="10" t="inlineStr"/>
      <c r="E27" s="10" t="inlineStr"/>
      <c r="F27" s="10" t="inlineStr"/>
    </row>
    <row r="28" ht="8" customHeight="1">
      <c r="A28" s="4" t="n"/>
    </row>
    <row r="29" ht="20" customHeight="1">
      <c r="A29" s="39" t="inlineStr">
        <is>
          <t xml:space="preserve">  AI CUSTOM DEVELOPMENT &amp; TUNING</t>
        </is>
      </c>
    </row>
    <row r="30" ht="32" customHeight="1">
      <c r="A30" s="8" t="inlineStr">
        <is>
          <t>Item</t>
        </is>
      </c>
      <c r="B30" s="8" t="inlineStr">
        <is>
          <t>Price Low</t>
        </is>
      </c>
      <c r="C30" s="8" t="inlineStr">
        <is>
          <t>Price High</t>
        </is>
      </c>
      <c r="D30" s="8" t="inlineStr">
        <is>
          <t>Type</t>
        </is>
      </c>
      <c r="E30" s="8" t="inlineStr">
        <is>
          <t>Notes</t>
        </is>
      </c>
      <c r="F30" s="8" t="inlineStr"/>
    </row>
    <row r="31" ht="16" customHeight="1">
      <c r="A31" s="9" t="inlineStr">
        <is>
          <t>AI Dispatcher Recommendation Engine</t>
        </is>
      </c>
      <c r="B31" s="18" t="n">
        <v>2500</v>
      </c>
      <c r="C31" s="18" t="n">
        <v>10000</v>
      </c>
      <c r="D31" s="10" t="inlineStr">
        <is>
          <t>/ month</t>
        </is>
      </c>
      <c r="E31" s="10" t="inlineStr"/>
      <c r="F31" s="10" t="inlineStr"/>
    </row>
    <row r="32" ht="16" customHeight="1">
      <c r="A32" s="11" t="inlineStr">
        <is>
          <t>Custom Agency AI Prompts / Playbooks</t>
        </is>
      </c>
      <c r="B32" s="19" t="n">
        <v>10000</v>
      </c>
      <c r="C32" s="19" t="n">
        <v>50000</v>
      </c>
      <c r="D32" s="12" t="inlineStr">
        <is>
          <t>One-time</t>
        </is>
      </c>
      <c r="E32" s="12" t="inlineStr"/>
      <c r="F32" s="12" t="inlineStr"/>
    </row>
    <row r="33" ht="16" customHeight="1">
      <c r="A33" s="9" t="inlineStr">
        <is>
          <t>Custom Emergency-Type Workflow Tuning</t>
        </is>
      </c>
      <c r="B33" s="18" t="n">
        <v>5000</v>
      </c>
      <c r="C33" s="18" t="n">
        <v>25000</v>
      </c>
      <c r="D33" s="10" t="inlineStr">
        <is>
          <t>Per workflow</t>
        </is>
      </c>
      <c r="E33" s="10" t="inlineStr"/>
      <c r="F33" s="10" t="inlineStr"/>
    </row>
    <row r="34" ht="16" customHeight="1">
      <c r="A34" s="11" t="inlineStr">
        <is>
          <t>AI Post-Incident Review Package</t>
        </is>
      </c>
      <c r="B34" s="19" t="n">
        <v>2500</v>
      </c>
      <c r="C34" s="19" t="n">
        <v>10000</v>
      </c>
      <c r="D34" s="12" t="inlineStr">
        <is>
          <t>/ month</t>
        </is>
      </c>
      <c r="E34" s="12" t="inlineStr"/>
      <c r="F34" s="12" t="inlineStr"/>
    </row>
    <row r="35" ht="8" customHeight="1">
      <c r="A35" s="4" t="n"/>
    </row>
    <row r="36" ht="18" customHeight="1">
      <c r="A36" s="24" t="inlineStr">
        <is>
          <t xml:space="preserve">  SALES POSITIONING — AI Add-Ons</t>
        </is>
      </c>
    </row>
    <row r="37" ht="15" customHeight="1">
      <c r="A37" s="25" t="inlineStr">
        <is>
          <t xml:space="preserve">    Position AI as decision support, not a replacement for dispatcher judgment.</t>
        </is>
      </c>
    </row>
    <row r="38" ht="15" customHeight="1">
      <c r="A38" s="25" t="inlineStr">
        <is>
          <t xml:space="preserve">    Reduces cognitive load and improves consistency during high-pressure calls.</t>
        </is>
      </c>
    </row>
    <row r="39" ht="15" customHeight="1">
      <c r="A39" s="25" t="inlineStr">
        <is>
          <t xml:space="preserve">    Custom prompts/playbooks are high-value, high-margin — scope carefully.</t>
        </is>
      </c>
    </row>
    <row r="40" ht="16" customHeight="1">
      <c r="A40" s="13" t="inlineStr">
        <is>
          <t>⚠  INTERNAL USE ONLY</t>
        </is>
      </c>
    </row>
  </sheetData>
  <mergeCells count="18">
    <mergeCell ref="A38:F38"/>
    <mergeCell ref="A2:F2"/>
    <mergeCell ref="A11:F11"/>
    <mergeCell ref="A16:F16"/>
    <mergeCell ref="A15:H15"/>
    <mergeCell ref="A35:H35"/>
    <mergeCell ref="A36:F36"/>
    <mergeCell ref="A1:F1"/>
    <mergeCell ref="A5:F5"/>
    <mergeCell ref="A23:F23"/>
    <mergeCell ref="A10:H10"/>
    <mergeCell ref="A28:H28"/>
    <mergeCell ref="A37:F37"/>
    <mergeCell ref="A40:F40"/>
    <mergeCell ref="A3:F3"/>
    <mergeCell ref="A39:F39"/>
    <mergeCell ref="A29:F29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TRANSCRIPTION &amp; TRANSLATION ADD-ONS</t>
        </is>
      </c>
    </row>
    <row r="3" ht="18" customHeight="1">
      <c r="A3" s="37" t="inlineStr">
        <is>
          <t>Enhanced accuracy · Speaker diarization · Live translation · Language packs · Text-to-voice</t>
        </is>
      </c>
    </row>
    <row r="5" ht="20" customHeight="1">
      <c r="A5" s="39" t="inlineStr">
        <is>
          <t xml:space="preserve">  ENHANCED TRANSCRIPTION ACCURACY</t>
        </is>
      </c>
    </row>
    <row r="6" ht="32" customHeight="1">
      <c r="A6" s="8" t="inlineStr">
        <is>
          <t>Volume Tier</t>
        </is>
      </c>
      <c r="B6" s="8" t="inlineStr">
        <is>
          <t>Monthly Fee</t>
        </is>
      </c>
      <c r="C6" s="8" t="inlineStr">
        <is>
          <t>Notes</t>
        </is>
      </c>
      <c r="D6" s="8" t="inlineStr"/>
      <c r="E6" s="8" t="inlineStr"/>
      <c r="F6" s="8" t="inlineStr"/>
    </row>
    <row r="7" ht="16" customHeight="1">
      <c r="A7" s="9" t="inlineStr">
        <is>
          <t>Tier 1 (&lt;5K calls/month)</t>
        </is>
      </c>
      <c r="B7" s="18" t="n">
        <v>1500</v>
      </c>
      <c r="C7" s="10" t="inlineStr"/>
      <c r="D7" s="10" t="inlineStr"/>
      <c r="E7" s="10" t="inlineStr"/>
      <c r="F7" s="10" t="inlineStr"/>
    </row>
    <row r="8" ht="16" customHeight="1">
      <c r="A8" s="11" t="inlineStr">
        <is>
          <t>Tier 2 (5K–15K calls/month)</t>
        </is>
      </c>
      <c r="B8" s="19" t="n">
        <v>3000</v>
      </c>
      <c r="C8" s="12" t="inlineStr"/>
      <c r="D8" s="12" t="inlineStr"/>
      <c r="E8" s="12" t="inlineStr"/>
      <c r="F8" s="12" t="inlineStr"/>
    </row>
    <row r="9" ht="16" customHeight="1">
      <c r="A9" s="9" t="inlineStr">
        <is>
          <t>Tier 3 (15K+ calls/month)</t>
        </is>
      </c>
      <c r="B9" s="18" t="n">
        <v>5000</v>
      </c>
      <c r="C9" s="10" t="inlineStr"/>
      <c r="D9" s="10" t="inlineStr"/>
      <c r="E9" s="10" t="inlineStr"/>
      <c r="F9" s="10" t="inlineStr"/>
    </row>
    <row r="10" ht="8" customHeight="1">
      <c r="A10" s="4" t="n"/>
    </row>
    <row r="11" ht="20" customHeight="1">
      <c r="A11" s="39" t="inlineStr">
        <is>
          <t xml:space="preserve">  SPEAKER SEPARATION (DIARIZATION)</t>
        </is>
      </c>
    </row>
    <row r="12" ht="32" customHeight="1">
      <c r="A12" s="8" t="inlineStr">
        <is>
          <t>Volume Tier</t>
        </is>
      </c>
      <c r="B12" s="8" t="inlineStr">
        <is>
          <t>Monthly Fee</t>
        </is>
      </c>
      <c r="C12" s="8" t="inlineStr">
        <is>
          <t>Notes</t>
        </is>
      </c>
      <c r="D12" s="8" t="inlineStr"/>
      <c r="E12" s="8" t="inlineStr"/>
      <c r="F12" s="8" t="inlineStr"/>
    </row>
    <row r="13" ht="16" customHeight="1">
      <c r="A13" s="9" t="inlineStr">
        <is>
          <t>Tier 1 (&lt;5K calls/month)</t>
        </is>
      </c>
      <c r="B13" s="18" t="n">
        <v>1000</v>
      </c>
      <c r="C13" s="10" t="inlineStr"/>
      <c r="D13" s="10" t="inlineStr"/>
      <c r="E13" s="10" t="inlineStr"/>
      <c r="F13" s="10" t="inlineStr"/>
    </row>
    <row r="14" ht="16" customHeight="1">
      <c r="A14" s="11" t="inlineStr">
        <is>
          <t>Tier 2 (5K–15K calls/month)</t>
        </is>
      </c>
      <c r="B14" s="19" t="n">
        <v>2500</v>
      </c>
      <c r="C14" s="12" t="inlineStr"/>
      <c r="D14" s="12" t="inlineStr"/>
      <c r="E14" s="12" t="inlineStr"/>
      <c r="F14" s="12" t="inlineStr"/>
    </row>
    <row r="15" ht="16" customHeight="1">
      <c r="A15" s="9" t="inlineStr">
        <is>
          <t>Tier 3 (15K+ calls/month)</t>
        </is>
      </c>
      <c r="B15" s="18" t="n">
        <v>4000</v>
      </c>
      <c r="C15" s="10" t="inlineStr"/>
      <c r="D15" s="10" t="inlineStr"/>
      <c r="E15" s="10" t="inlineStr"/>
      <c r="F15" s="10" t="inlineStr"/>
    </row>
    <row r="16" ht="8" customHeight="1">
      <c r="A16" s="4" t="n"/>
    </row>
    <row r="17" ht="20" customHeight="1">
      <c r="A17" s="39" t="inlineStr">
        <is>
          <t xml:space="preserve">  LIVE TRANSLATION</t>
        </is>
      </c>
    </row>
    <row r="18" ht="32" customHeight="1">
      <c r="A18" s="8" t="inlineStr">
        <is>
          <t>Tier</t>
        </is>
      </c>
      <c r="B18" s="8" t="inlineStr">
        <is>
          <t>Languages / Volume</t>
        </is>
      </c>
      <c r="C18" s="8" t="inlineStr">
        <is>
          <t>Monthly Fee</t>
        </is>
      </c>
      <c r="D18" s="8" t="inlineStr">
        <is>
          <t>Notes</t>
        </is>
      </c>
      <c r="E18" s="8" t="inlineStr"/>
      <c r="F18" s="8" t="inlineStr"/>
    </row>
    <row r="19" ht="16" customHeight="1">
      <c r="A19" s="9" t="inlineStr">
        <is>
          <t>Tier 1</t>
        </is>
      </c>
      <c r="B19" s="10" t="inlineStr">
        <is>
          <t>2–3 languages, &lt;2K translations/mo</t>
        </is>
      </c>
      <c r="C19" s="18" t="n">
        <v>2500</v>
      </c>
      <c r="D19" s="10" t="inlineStr"/>
      <c r="E19" s="10" t="inlineStr"/>
      <c r="F19" s="10" t="inlineStr"/>
    </row>
    <row r="20" ht="16" customHeight="1">
      <c r="A20" s="11" t="inlineStr">
        <is>
          <t>Tier 2</t>
        </is>
      </c>
      <c r="B20" s="12" t="inlineStr">
        <is>
          <t>4–6 languages, 2K–5K translations/mo</t>
        </is>
      </c>
      <c r="C20" s="19" t="n">
        <v>5500</v>
      </c>
      <c r="D20" s="12" t="inlineStr"/>
      <c r="E20" s="12" t="inlineStr"/>
      <c r="F20" s="12" t="inlineStr"/>
    </row>
    <row r="21" ht="16" customHeight="1">
      <c r="A21" s="9" t="inlineStr">
        <is>
          <t>Tier 3</t>
        </is>
      </c>
      <c r="B21" s="10" t="inlineStr">
        <is>
          <t>7–10 languages, 5K–10K translations/mo</t>
        </is>
      </c>
      <c r="C21" s="18" t="n">
        <v>8000</v>
      </c>
      <c r="D21" s="10" t="inlineStr"/>
      <c r="E21" s="10" t="inlineStr"/>
      <c r="F21" s="10" t="inlineStr"/>
    </row>
    <row r="22" ht="16" customHeight="1">
      <c r="A22" s="11" t="inlineStr">
        <is>
          <t>Tier 4</t>
        </is>
      </c>
      <c r="B22" s="12" t="inlineStr">
        <is>
          <t>10+ languages, 10K+ translations/mo</t>
        </is>
      </c>
      <c r="C22" s="19" t="n">
        <v>10000</v>
      </c>
      <c r="D22" s="12" t="inlineStr">
        <is>
          <t>Custom SLA available</t>
        </is>
      </c>
      <c r="E22" s="12" t="inlineStr"/>
      <c r="F22" s="12" t="inlineStr"/>
    </row>
    <row r="23" ht="8" customHeight="1">
      <c r="A23" s="4" t="n"/>
    </row>
    <row r="24" ht="20" customHeight="1">
      <c r="A24" s="39" t="inlineStr">
        <is>
          <t xml:space="preserve">  LANGUAGE PACKS &amp; ADDITIONAL SERVICES</t>
        </is>
      </c>
    </row>
    <row r="25" ht="32" customHeight="1">
      <c r="A25" s="8" t="inlineStr">
        <is>
          <t>Item</t>
        </is>
      </c>
      <c r="B25" s="8" t="inlineStr">
        <is>
          <t>Monthly Fee Low</t>
        </is>
      </c>
      <c r="C25" s="8" t="inlineStr">
        <is>
          <t>Monthly Fee High</t>
        </is>
      </c>
      <c r="D25" s="8" t="inlineStr">
        <is>
          <t>Notes</t>
        </is>
      </c>
      <c r="E25" s="8" t="inlineStr"/>
      <c r="F25" s="8" t="inlineStr"/>
    </row>
    <row r="26" ht="16" customHeight="1">
      <c r="A26" s="9" t="inlineStr">
        <is>
          <t>Multilingual Intake Package</t>
        </is>
      </c>
      <c r="B26" s="18" t="n">
        <v>1500</v>
      </c>
      <c r="C26" s="18" t="n">
        <v>5000</v>
      </c>
      <c r="D26" s="10" t="inlineStr"/>
      <c r="E26" s="10" t="inlineStr"/>
      <c r="F26" s="10" t="inlineStr"/>
    </row>
    <row r="27" ht="16" customHeight="1">
      <c r="A27" s="11" t="inlineStr">
        <is>
          <t>Text-to-Voice Support</t>
        </is>
      </c>
      <c r="B27" s="19" t="n">
        <v>1500</v>
      </c>
      <c r="C27" s="19" t="n">
        <v>5000</v>
      </c>
      <c r="D27" s="12" t="inlineStr"/>
      <c r="E27" s="12" t="inlineStr"/>
      <c r="F27" s="12" t="inlineStr"/>
    </row>
    <row r="28" ht="16" customHeight="1">
      <c r="A28" s="9" t="inlineStr">
        <is>
          <t>Top 10 Language Support Package</t>
        </is>
      </c>
      <c r="B28" s="18" t="n">
        <v>3500</v>
      </c>
      <c r="C28" s="18" t="n">
        <v>12500</v>
      </c>
      <c r="D28" s="10" t="inlineStr">
        <is>
          <t>Bundled</t>
        </is>
      </c>
      <c r="E28" s="10" t="inlineStr"/>
      <c r="F28" s="10" t="inlineStr"/>
    </row>
    <row r="29" ht="16" customHeight="1">
      <c r="A29" s="11" t="inlineStr">
        <is>
          <t>Top 15 Language Support Package</t>
        </is>
      </c>
      <c r="B29" s="19" t="n">
        <v>5000</v>
      </c>
      <c r="C29" s="19" t="n">
        <v>18000</v>
      </c>
      <c r="D29" s="12" t="inlineStr">
        <is>
          <t>Bundled</t>
        </is>
      </c>
      <c r="E29" s="12" t="inlineStr"/>
      <c r="F29" s="12" t="inlineStr"/>
    </row>
    <row r="30" ht="16" customHeight="1">
      <c r="A30" s="9" t="inlineStr">
        <is>
          <t>Custom Language Package</t>
        </is>
      </c>
      <c r="B30" s="18" t="n">
        <v>1000</v>
      </c>
      <c r="C30" s="18" t="n">
        <v>4000</v>
      </c>
      <c r="D30" s="10" t="inlineStr">
        <is>
          <t>Per language / month</t>
        </is>
      </c>
      <c r="E30" s="10" t="inlineStr"/>
      <c r="F30" s="10" t="inlineStr"/>
    </row>
    <row r="31" ht="16" customHeight="1">
      <c r="A31" s="11" t="inlineStr">
        <is>
          <t>Translation Audit Trail</t>
        </is>
      </c>
      <c r="B31" s="19" t="n">
        <v>1000</v>
      </c>
      <c r="C31" s="19" t="n">
        <v>4000</v>
      </c>
      <c r="D31" s="12" t="inlineStr"/>
      <c r="E31" s="12" t="inlineStr"/>
      <c r="F31" s="12" t="inlineStr"/>
    </row>
    <row r="32" ht="8" customHeight="1">
      <c r="A32" s="4" t="n"/>
    </row>
    <row r="33" ht="18" customHeight="1">
      <c r="A33" s="24" t="inlineStr">
        <is>
          <t xml:space="preserve">  SALES POSITIONING — Transcription &amp; Translation Add-Ons</t>
        </is>
      </c>
    </row>
    <row r="34" ht="15" customHeight="1">
      <c r="A34" s="25" t="inlineStr">
        <is>
          <t xml:space="preserve">    Supports diverse communities and improves language access during intake.</t>
        </is>
      </c>
    </row>
    <row r="35" ht="15" customHeight="1">
      <c r="A35" s="25" t="inlineStr">
        <is>
          <t xml:space="preserve">    Helps dispatchers understand callers faster and create more complete incident records.</t>
        </is>
      </c>
    </row>
    <row r="36" ht="15" customHeight="1">
      <c r="A36" s="25" t="inlineStr">
        <is>
          <t xml:space="preserve">    Live translation is included in Professional+ — upsell language packs for depth.</t>
        </is>
      </c>
    </row>
    <row r="37" ht="16" customHeight="1">
      <c r="A37" s="13" t="inlineStr">
        <is>
          <t>⚠  INTERNAL USE ONLY</t>
        </is>
      </c>
    </row>
  </sheetData>
  <mergeCells count="16">
    <mergeCell ref="A24:F24"/>
    <mergeCell ref="A2:F2"/>
    <mergeCell ref="A11:F11"/>
    <mergeCell ref="A33:F33"/>
    <mergeCell ref="A36:F36"/>
    <mergeCell ref="A1:F1"/>
    <mergeCell ref="A5:F5"/>
    <mergeCell ref="A16:H16"/>
    <mergeCell ref="A10:H10"/>
    <mergeCell ref="A37:F37"/>
    <mergeCell ref="A17:F17"/>
    <mergeCell ref="A34:F34"/>
    <mergeCell ref="A35:F35"/>
    <mergeCell ref="A23:H23"/>
    <mergeCell ref="A3:F3"/>
    <mergeCell ref="A32:H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CALLER TEXT, PHOTO &amp; VIDEO ADD-ONS</t>
        </is>
      </c>
    </row>
    <row r="3" ht="18" customHeight="1">
      <c r="A3" s="37" t="inlineStr">
        <is>
          <t>SMS links · Photo upload · Video upload · Live streaming · Redaction · Evidence retention</t>
        </is>
      </c>
    </row>
    <row r="5" ht="20" customHeight="1">
      <c r="A5" s="39" t="inlineStr">
        <is>
          <t xml:space="preserve">  SMS &amp; TEXT</t>
        </is>
      </c>
    </row>
    <row r="6" ht="32" customHeight="1">
      <c r="A6" s="8" t="inlineStr">
        <is>
          <t>Service</t>
        </is>
      </c>
      <c r="B6" s="8" t="inlineStr">
        <is>
          <t>Monthly Fee Low</t>
        </is>
      </c>
      <c r="C6" s="8" t="inlineStr">
        <is>
          <t>Monthly Fee High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Caller SMS Link Generation</t>
        </is>
      </c>
      <c r="B7" s="18" t="n">
        <v>1500</v>
      </c>
      <c r="C7" s="18" t="n">
        <v>5000</v>
      </c>
      <c r="D7" s="10" t="inlineStr"/>
      <c r="E7" s="10" t="inlineStr"/>
      <c r="F7" s="10" t="inlineStr"/>
    </row>
    <row r="8" ht="16" customHeight="1">
      <c r="A8" s="11" t="inlineStr">
        <is>
          <t>Text-Only Emergency Conversation Link</t>
        </is>
      </c>
      <c r="B8" s="19" t="n">
        <v>2000</v>
      </c>
      <c r="C8" s="19" t="n">
        <v>7500</v>
      </c>
      <c r="D8" s="12" t="inlineStr">
        <is>
          <t>Async text triage</t>
        </is>
      </c>
      <c r="E8" s="12" t="inlineStr"/>
      <c r="F8" s="12" t="inlineStr"/>
    </row>
    <row r="9" ht="8" customHeight="1">
      <c r="A9" s="4" t="n"/>
    </row>
    <row r="10" ht="20" customHeight="1">
      <c r="A10" s="39" t="inlineStr">
        <is>
          <t xml:space="preserve">  PHOTO UPLOAD</t>
        </is>
      </c>
    </row>
    <row r="11" ht="32" customHeight="1">
      <c r="A11" s="8" t="inlineStr">
        <is>
          <t>Tier</t>
        </is>
      </c>
      <c r="B11" s="8" t="inlineStr">
        <is>
          <t>Monthly Fee Low</t>
        </is>
      </c>
      <c r="C11" s="8" t="inlineStr">
        <is>
          <t>Monthly Fee High</t>
        </is>
      </c>
      <c r="D11" s="8" t="inlineStr">
        <is>
          <t>Notes</t>
        </is>
      </c>
      <c r="E11" s="8" t="inlineStr"/>
      <c r="F11" s="8" t="inlineStr"/>
    </row>
    <row r="12" ht="16" customHeight="1">
      <c r="A12" s="9" t="inlineStr">
        <is>
          <t>Basic (&lt;500 photos/mo, 5MB, 30-day retention)</t>
        </is>
      </c>
      <c r="B12" s="18" t="n">
        <v>1000</v>
      </c>
      <c r="C12" s="18" t="n">
        <v>3500</v>
      </c>
      <c r="D12" s="10" t="inlineStr"/>
      <c r="E12" s="10" t="inlineStr"/>
      <c r="F12" s="10" t="inlineStr"/>
    </row>
    <row r="13" ht="16" customHeight="1">
      <c r="A13" s="11" t="inlineStr">
        <is>
          <t>Standard (&lt;2K photos/mo, 10MB, 90-day retention)</t>
        </is>
      </c>
      <c r="B13" s="19" t="n">
        <v>1000</v>
      </c>
      <c r="C13" s="19" t="n">
        <v>3500</v>
      </c>
      <c r="D13" s="12" t="inlineStr"/>
      <c r="E13" s="12" t="inlineStr"/>
      <c r="F13" s="12" t="inlineStr"/>
    </row>
    <row r="14" ht="16" customHeight="1">
      <c r="A14" s="9" t="inlineStr">
        <is>
          <t>Premium (5K+ photos/mo, 25MB, 1-year retention)</t>
        </is>
      </c>
      <c r="B14" s="18" t="n">
        <v>2000</v>
      </c>
      <c r="C14" s="18" t="n">
        <v>4000</v>
      </c>
      <c r="D14" s="10" t="inlineStr"/>
      <c r="E14" s="10" t="inlineStr"/>
      <c r="F14" s="10" t="inlineStr"/>
    </row>
    <row r="15" ht="8" customHeight="1">
      <c r="A15" s="4" t="n"/>
    </row>
    <row r="16" ht="20" customHeight="1">
      <c r="A16" s="39" t="inlineStr">
        <is>
          <t xml:space="preserve">  VIDEO UPLOAD &amp; LIVE STREAMING</t>
        </is>
      </c>
    </row>
    <row r="17" ht="32" customHeight="1">
      <c r="A17" s="8" t="inlineStr">
        <is>
          <t>Service</t>
        </is>
      </c>
      <c r="B17" s="8" t="inlineStr">
        <is>
          <t>Monthly Fee Low</t>
        </is>
      </c>
      <c r="C17" s="8" t="inlineStr">
        <is>
          <t>Monthly Fee High</t>
        </is>
      </c>
      <c r="D17" s="8" t="inlineStr">
        <is>
          <t>Notes</t>
        </is>
      </c>
      <c r="E17" s="8" t="inlineStr"/>
      <c r="F17" s="8" t="inlineStr"/>
    </row>
    <row r="18" ht="16" customHeight="1">
      <c r="A18" s="9" t="inlineStr">
        <is>
          <t>Caller Video Upload</t>
        </is>
      </c>
      <c r="B18" s="18" t="n">
        <v>2500</v>
      </c>
      <c r="C18" s="18" t="n">
        <v>8500</v>
      </c>
      <c r="D18" s="10" t="inlineStr">
        <is>
          <t>Async upload</t>
        </is>
      </c>
      <c r="E18" s="10" t="inlineStr"/>
      <c r="F18" s="10" t="inlineStr"/>
    </row>
    <row r="19" ht="16" customHeight="1">
      <c r="A19" s="11" t="inlineStr">
        <is>
          <t>Live Caller Video Streaming</t>
        </is>
      </c>
      <c r="B19" s="19" t="n">
        <v>5000</v>
      </c>
      <c r="C19" s="19" t="n">
        <v>20000</v>
      </c>
      <c r="D19" s="12" t="inlineStr">
        <is>
          <t>WebRTC · real-time</t>
        </is>
      </c>
      <c r="E19" s="12" t="inlineStr"/>
      <c r="F19" s="12" t="inlineStr"/>
    </row>
    <row r="20" ht="16" customHeight="1">
      <c r="A20" s="9" t="inlineStr">
        <is>
          <t>Media Audit Trail</t>
        </is>
      </c>
      <c r="B20" s="18" t="n">
        <v>1500</v>
      </c>
      <c r="C20" s="18" t="n">
        <v>5000</v>
      </c>
      <c r="D20" s="10" t="inlineStr">
        <is>
          <t>Chain-of-custody logging</t>
        </is>
      </c>
      <c r="E20" s="10" t="inlineStr"/>
      <c r="F20" s="10" t="inlineStr"/>
    </row>
    <row r="21" ht="16" customHeight="1">
      <c r="A21" s="11" t="inlineStr">
        <is>
          <t>Evidence Retention Controls</t>
        </is>
      </c>
      <c r="B21" s="19" t="n">
        <v>2500</v>
      </c>
      <c r="C21" s="19" t="n">
        <v>10000</v>
      </c>
      <c r="D21" s="12" t="inlineStr"/>
      <c r="E21" s="12" t="inlineStr"/>
      <c r="F21" s="12" t="inlineStr"/>
    </row>
    <row r="22" ht="16" customHeight="1">
      <c r="A22" s="9" t="inlineStr">
        <is>
          <t>Secure Media Storage Package</t>
        </is>
      </c>
      <c r="B22" s="18" t="n">
        <v>1500</v>
      </c>
      <c r="C22" s="18" t="n">
        <v>7500</v>
      </c>
      <c r="D22" s="10" t="inlineStr">
        <is>
          <t>Plus storage overages</t>
        </is>
      </c>
      <c r="E22" s="10" t="inlineStr"/>
      <c r="F22" s="10" t="inlineStr"/>
    </row>
    <row r="23" ht="16" customHeight="1">
      <c r="A23" s="11" t="inlineStr">
        <is>
          <t>Media Redaction Workflow</t>
        </is>
      </c>
      <c r="B23" s="19" t="n">
        <v>5000</v>
      </c>
      <c r="C23" s="19" t="n">
        <v>20000</v>
      </c>
      <c r="D23" s="12" t="inlineStr">
        <is>
          <t>High-margin — scope carefully</t>
        </is>
      </c>
      <c r="E23" s="12" t="inlineStr"/>
      <c r="F23" s="12" t="inlineStr"/>
    </row>
    <row r="24" ht="16" customHeight="1">
      <c r="A24" s="9" t="inlineStr">
        <is>
          <t>Large-Volume Media Package</t>
        </is>
      </c>
      <c r="B24" s="10" t="inlineStr">
        <is>
          <t>Custom</t>
        </is>
      </c>
      <c r="C24" s="10" t="inlineStr">
        <is>
          <t>Custom</t>
        </is>
      </c>
      <c r="D24" s="10" t="inlineStr">
        <is>
          <t>Custom quote required</t>
        </is>
      </c>
      <c r="E24" s="10" t="inlineStr"/>
      <c r="F24" s="10" t="inlineStr"/>
    </row>
    <row r="25" ht="8" customHeight="1">
      <c r="A25" s="4" t="n"/>
    </row>
    <row r="26" ht="18" customHeight="1">
      <c r="A26" s="24" t="inlineStr">
        <is>
          <t xml:space="preserve">  SALES POSITIONING — Caller Media Add-Ons</t>
        </is>
      </c>
    </row>
    <row r="27" ht="15" customHeight="1">
      <c r="A27" s="25" t="inlineStr">
        <is>
          <t xml:space="preserve">    Gives dispatchers more real-time context before responders arrive.</t>
        </is>
      </c>
    </row>
    <row r="28" ht="15" customHeight="1">
      <c r="A28" s="25" t="inlineStr">
        <is>
          <t xml:space="preserve">    Useful when callers cannot safely speak or when visual context improves situational awareness.</t>
        </is>
      </c>
    </row>
    <row r="29" ht="15" customHeight="1">
      <c r="A29" s="25" t="inlineStr">
        <is>
          <t xml:space="preserve">    Supports better documentation through audit trails and evidence retention.</t>
        </is>
      </c>
    </row>
    <row r="30" ht="16" customHeight="1">
      <c r="A30" s="13" t="inlineStr">
        <is>
          <t>⚠  INTERNAL USE ONLY</t>
        </is>
      </c>
    </row>
  </sheetData>
  <mergeCells count="14">
    <mergeCell ref="A9:H9"/>
    <mergeCell ref="A2:F2"/>
    <mergeCell ref="A16:F16"/>
    <mergeCell ref="A10:F10"/>
    <mergeCell ref="A28:F28"/>
    <mergeCell ref="A15:H15"/>
    <mergeCell ref="A25:H25"/>
    <mergeCell ref="A1:F1"/>
    <mergeCell ref="A5:F5"/>
    <mergeCell ref="A27:F27"/>
    <mergeCell ref="A26:F26"/>
    <mergeCell ref="A3:F3"/>
    <mergeCell ref="A30:F30"/>
    <mergeCell ref="A29:F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SUPERVISOR &amp; QA ADD-ONS</t>
        </is>
      </c>
    </row>
    <row r="3" ht="18" customHeight="1">
      <c r="A3" s="37" t="inlineStr">
        <is>
          <t>Scorecards · Coaching · Dashboards · QA rubrics · Analytics · AI grading</t>
        </is>
      </c>
    </row>
    <row r="5" ht="20" customHeight="1">
      <c r="A5" s="39" t="inlineStr">
        <is>
          <t xml:space="preserve">  QA &amp; COACHING MODULES</t>
        </is>
      </c>
    </row>
    <row r="6" ht="32" customHeight="1">
      <c r="A6" s="8" t="inlineStr">
        <is>
          <t>Module</t>
        </is>
      </c>
      <c r="B6" s="8" t="inlineStr">
        <is>
          <t>Monthly Fee Low</t>
        </is>
      </c>
      <c r="C6" s="8" t="inlineStr">
        <is>
          <t>Monthly Fee High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QA Review Tools</t>
        </is>
      </c>
      <c r="B7" s="18" t="n">
        <v>1500</v>
      </c>
      <c r="C7" s="18" t="n">
        <v>5000</v>
      </c>
      <c r="D7" s="10" t="inlineStr">
        <is>
          <t>Full suite — replaces Limited in Essential</t>
        </is>
      </c>
      <c r="E7" s="10" t="inlineStr"/>
      <c r="F7" s="10" t="inlineStr"/>
    </row>
    <row r="8" ht="16" customHeight="1">
      <c r="A8" s="11" t="inlineStr">
        <is>
          <t>Dispatcher Scorecards</t>
        </is>
      </c>
      <c r="B8" s="19" t="n">
        <v>1000</v>
      </c>
      <c r="C8" s="19" t="n">
        <v>4000</v>
      </c>
      <c r="D8" s="12" t="inlineStr">
        <is>
          <t>Per-call scoring templates</t>
        </is>
      </c>
      <c r="E8" s="12" t="inlineStr"/>
      <c r="F8" s="12" t="inlineStr"/>
    </row>
    <row r="9" ht="16" customHeight="1">
      <c r="A9" s="9" t="inlineStr">
        <is>
          <t>Coaching Notes</t>
        </is>
      </c>
      <c r="B9" s="18" t="n">
        <v>1000</v>
      </c>
      <c r="C9" s="18" t="n">
        <v>4000</v>
      </c>
      <c r="D9" s="10" t="inlineStr">
        <is>
          <t>Supervisor annotation layer</t>
        </is>
      </c>
      <c r="E9" s="10" t="inlineStr"/>
      <c r="F9" s="10" t="inlineStr"/>
    </row>
    <row r="10" ht="16" customHeight="1">
      <c r="A10" s="11" t="inlineStr">
        <is>
          <t>Team Performance Dashboards</t>
        </is>
      </c>
      <c r="B10" s="19" t="n">
        <v>2000</v>
      </c>
      <c r="C10" s="19" t="n">
        <v>7500</v>
      </c>
      <c r="D10" s="12" t="inlineStr">
        <is>
          <t>Real-time supervisor view</t>
        </is>
      </c>
      <c r="E10" s="12" t="inlineStr"/>
      <c r="F10" s="12" t="inlineStr"/>
    </row>
    <row r="11" ht="16" customHeight="1">
      <c r="A11" s="9" t="inlineStr">
        <is>
          <t>Call Quality Trends</t>
        </is>
      </c>
      <c r="B11" s="18" t="n">
        <v>2000</v>
      </c>
      <c r="C11" s="18" t="n">
        <v>7500</v>
      </c>
      <c r="D11" s="10" t="inlineStr">
        <is>
          <t>Trend reporting + export</t>
        </is>
      </c>
      <c r="E11" s="10" t="inlineStr"/>
      <c r="F11" s="10" t="inlineStr"/>
    </row>
    <row r="12" ht="16" customHeight="1">
      <c r="A12" s="11" t="inlineStr">
        <is>
          <t>Supervisor Training Dashboard</t>
        </is>
      </c>
      <c r="B12" s="19" t="n">
        <v>2500</v>
      </c>
      <c r="C12" s="19" t="n">
        <v>10000</v>
      </c>
      <c r="D12" s="12" t="inlineStr"/>
      <c r="E12" s="12" t="inlineStr"/>
      <c r="F12" s="12" t="inlineStr"/>
    </row>
    <row r="13" ht="16" customHeight="1">
      <c r="A13" s="9" t="inlineStr">
        <is>
          <t>AI QA Scoring Model</t>
        </is>
      </c>
      <c r="B13" s="18" t="n">
        <v>2500</v>
      </c>
      <c r="C13" s="18" t="n">
        <v>10000</v>
      </c>
      <c r="D13" s="10" t="inlineStr">
        <is>
          <t>AI-assisted grading</t>
        </is>
      </c>
      <c r="E13" s="10" t="inlineStr"/>
      <c r="F13" s="10" t="inlineStr"/>
    </row>
    <row r="14" ht="16" customHeight="1">
      <c r="A14" s="11" t="inlineStr">
        <is>
          <t>Monthly QA Analytics Report</t>
        </is>
      </c>
      <c r="B14" s="19" t="n">
        <v>2500</v>
      </c>
      <c r="C14" s="19" t="n">
        <v>7500</v>
      </c>
      <c r="D14" s="12" t="inlineStr"/>
      <c r="E14" s="12" t="inlineStr"/>
      <c r="F14" s="12" t="inlineStr"/>
    </row>
    <row r="15" ht="8" customHeight="1">
      <c r="A15" s="4" t="n"/>
    </row>
    <row r="16" ht="20" customHeight="1">
      <c r="A16" s="39" t="inlineStr">
        <is>
          <t xml:space="preserve">  CUSTOM QA DEVELOPMENT</t>
        </is>
      </c>
    </row>
    <row r="17" ht="32" customHeight="1">
      <c r="A17" s="8" t="inlineStr">
        <is>
          <t>Item</t>
        </is>
      </c>
      <c r="B17" s="8" t="inlineStr">
        <is>
          <t>Price Low</t>
        </is>
      </c>
      <c r="C17" s="8" t="inlineStr">
        <is>
          <t>Price High</t>
        </is>
      </c>
      <c r="D17" s="8" t="inlineStr">
        <is>
          <t>Type</t>
        </is>
      </c>
      <c r="E17" s="8" t="inlineStr">
        <is>
          <t>Notes</t>
        </is>
      </c>
      <c r="F17" s="8" t="inlineStr"/>
    </row>
    <row r="18" ht="16" customHeight="1">
      <c r="A18" s="11" t="inlineStr">
        <is>
          <t>Custom QA Scoring Rubric</t>
        </is>
      </c>
      <c r="B18" s="19" t="n">
        <v>7500</v>
      </c>
      <c r="C18" s="19" t="n">
        <v>25000</v>
      </c>
      <c r="D18" s="12" t="inlineStr">
        <is>
          <t>One-time</t>
        </is>
      </c>
      <c r="E18" s="12" t="inlineStr"/>
    </row>
    <row r="19" ht="8" customHeight="1">
      <c r="A19" s="4" t="n"/>
    </row>
    <row r="20" ht="16" customHeight="1">
      <c r="A20" s="13" t="inlineStr">
        <is>
          <t>BUNDLE: Scorecards + Coaching Notes + Team Dashboards — 15% discount when ordered together.</t>
        </is>
      </c>
    </row>
    <row r="21" ht="18" customHeight="1">
      <c r="A21" s="24" t="inlineStr">
        <is>
          <t xml:space="preserve">  SALES POSITIONING — Supervisor &amp; QA Add-Ons</t>
        </is>
      </c>
    </row>
    <row r="22" ht="15" customHeight="1">
      <c r="A22" s="25" t="inlineStr">
        <is>
          <t xml:space="preserve">    Helps supervisors identify training gaps and improve consistency.</t>
        </is>
      </c>
    </row>
    <row r="23" ht="15" customHeight="1">
      <c r="A23" s="25" t="inlineStr">
        <is>
          <t xml:space="preserve">    Useful for agencies focused on compliance, coaching, and continuous improvement.</t>
        </is>
      </c>
    </row>
    <row r="24" ht="15" customHeight="1">
      <c r="A24" s="25" t="inlineStr">
        <is>
          <t xml:space="preserve">    Custom QA rubric is a high-value one-time add-on — scope after pilot.</t>
        </is>
      </c>
    </row>
    <row r="25" ht="16" customHeight="1">
      <c r="A25" s="13" t="inlineStr">
        <is>
          <t>⚠  INTERNAL USE ONLY</t>
        </is>
      </c>
    </row>
  </sheetData>
  <mergeCells count="13">
    <mergeCell ref="A24:F24"/>
    <mergeCell ref="A2:F2"/>
    <mergeCell ref="A16:F16"/>
    <mergeCell ref="A15:H15"/>
    <mergeCell ref="A1:F1"/>
    <mergeCell ref="A5:F5"/>
    <mergeCell ref="A23:F23"/>
    <mergeCell ref="A19:H19"/>
    <mergeCell ref="A22:F22"/>
    <mergeCell ref="A3:F3"/>
    <mergeCell ref="A21:F21"/>
    <mergeCell ref="A20:F20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INCIDENT COMMAND &amp; COLLABORATION ADD-ONS</t>
        </is>
      </c>
    </row>
    <row r="3" ht="18" customHeight="1">
      <c r="A3" s="37" t="inlineStr">
        <is>
          <t>War rooms · Command dashboards · Runbooks · Timelines · Stakeholder pages · EOC support</t>
        </is>
      </c>
    </row>
    <row r="5" ht="20" customHeight="1">
      <c r="A5" s="39" t="inlineStr">
        <is>
          <t xml:space="preserve">  INCIDENT COMMAND ADD-ONS</t>
        </is>
      </c>
    </row>
    <row r="6" ht="32" customHeight="1">
      <c r="A6" s="8" t="inlineStr">
        <is>
          <t>Module</t>
        </is>
      </c>
      <c r="B6" s="8" t="inlineStr">
        <is>
          <t>Monthly Fee Low</t>
        </is>
      </c>
      <c r="C6" s="8" t="inlineStr">
        <is>
          <t>Monthly Fee High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Major Incident Management</t>
        </is>
      </c>
      <c r="B7" s="18" t="n">
        <v>5000</v>
      </c>
      <c r="C7" s="18" t="n">
        <v>20000</v>
      </c>
      <c r="D7" s="10" t="inlineStr">
        <is>
          <t>Included in Command plan</t>
        </is>
      </c>
      <c r="E7" s="10" t="inlineStr"/>
      <c r="F7" s="10" t="inlineStr"/>
    </row>
    <row r="8" ht="16" customHeight="1">
      <c r="A8" s="11" t="inlineStr">
        <is>
          <t>Command Dashboard</t>
        </is>
      </c>
      <c r="B8" s="19" t="n">
        <v>5000</v>
      </c>
      <c r="C8" s="19" t="n">
        <v>20000</v>
      </c>
      <c r="D8" s="12" t="inlineStr">
        <is>
          <t>Included in Command plan</t>
        </is>
      </c>
      <c r="E8" s="12" t="inlineStr"/>
      <c r="F8" s="12" t="inlineStr"/>
    </row>
    <row r="9" ht="16" customHeight="1">
      <c r="A9" s="9" t="inlineStr">
        <is>
          <t>War Rooms</t>
        </is>
      </c>
      <c r="B9" s="18" t="n">
        <v>3500</v>
      </c>
      <c r="C9" s="18" t="n">
        <v>15000</v>
      </c>
      <c r="D9" s="10" t="inlineStr">
        <is>
          <t>Included in Command plan</t>
        </is>
      </c>
      <c r="E9" s="10" t="inlineStr"/>
      <c r="F9" s="10" t="inlineStr"/>
    </row>
    <row r="10" ht="16" customHeight="1">
      <c r="A10" s="11" t="inlineStr">
        <is>
          <t>Runbooks / Playbooks</t>
        </is>
      </c>
      <c r="B10" s="19" t="n">
        <v>2500</v>
      </c>
      <c r="C10" s="19" t="n">
        <v>12500</v>
      </c>
      <c r="D10" s="12" t="inlineStr">
        <is>
          <t>Included in Command plan</t>
        </is>
      </c>
      <c r="E10" s="12" t="inlineStr"/>
      <c r="F10" s="12" t="inlineStr"/>
    </row>
    <row r="11" ht="16" customHeight="1">
      <c r="A11" s="9" t="inlineStr">
        <is>
          <t>Incident Timeline Reconstruction</t>
        </is>
      </c>
      <c r="B11" s="18" t="n">
        <v>2500</v>
      </c>
      <c r="C11" s="18" t="n">
        <v>10000</v>
      </c>
      <c r="D11" s="10" t="inlineStr"/>
      <c r="E11" s="10" t="inlineStr"/>
      <c r="F11" s="10" t="inlineStr"/>
    </row>
    <row r="12" ht="16" customHeight="1">
      <c r="A12" s="11" t="inlineStr">
        <is>
          <t>Post-Incident Reviews</t>
        </is>
      </c>
      <c r="B12" s="19" t="n">
        <v>2500</v>
      </c>
      <c r="C12" s="19" t="n">
        <v>10000</v>
      </c>
      <c r="D12" s="12" t="inlineStr"/>
      <c r="E12" s="12" t="inlineStr"/>
      <c r="F12" s="12" t="inlineStr"/>
    </row>
    <row r="13" ht="16" customHeight="1">
      <c r="A13" s="9" t="inlineStr">
        <is>
          <t>Stakeholder Status Pages</t>
        </is>
      </c>
      <c r="B13" s="18" t="n">
        <v>3500</v>
      </c>
      <c r="C13" s="18" t="n">
        <v>15000</v>
      </c>
      <c r="D13" s="10" t="inlineStr"/>
      <c r="E13" s="10" t="inlineStr"/>
      <c r="F13" s="10" t="inlineStr"/>
    </row>
    <row r="14" ht="16" customHeight="1">
      <c r="A14" s="11" t="inlineStr">
        <is>
          <t>Public Information Officer View</t>
        </is>
      </c>
      <c r="B14" s="19" t="n">
        <v>2500</v>
      </c>
      <c r="C14" s="19" t="n">
        <v>10000</v>
      </c>
      <c r="D14" s="12" t="inlineStr"/>
      <c r="E14" s="12" t="inlineStr"/>
      <c r="F14" s="12" t="inlineStr"/>
    </row>
    <row r="15" ht="16" customHeight="1">
      <c r="A15" s="9" t="inlineStr">
        <is>
          <t>Executive Incident Briefing Module</t>
        </is>
      </c>
      <c r="B15" s="18" t="n">
        <v>3500</v>
      </c>
      <c r="C15" s="18" t="n">
        <v>15000</v>
      </c>
      <c r="D15" s="10" t="inlineStr"/>
      <c r="E15" s="10" t="inlineStr"/>
      <c r="F15" s="10" t="inlineStr"/>
    </row>
    <row r="16" ht="8" customHeight="1">
      <c r="A16" s="4" t="n"/>
    </row>
    <row r="17" ht="18" customHeight="1">
      <c r="A17" s="24" t="inlineStr">
        <is>
          <t xml:space="preserve">  SALES POSITIONING — Incident Command Add-Ons</t>
        </is>
      </c>
    </row>
    <row r="18" ht="15" customHeight="1">
      <c r="A18" s="25" t="inlineStr">
        <is>
          <t xml:space="preserve">    Moves agencies from scattered communication to structured incident coordination.</t>
        </is>
      </c>
    </row>
    <row r="19" ht="15" customHeight="1">
      <c r="A19" s="25" t="inlineStr">
        <is>
          <t xml:space="preserve">    Valuable during storms, active incidents, large events, mutual aid, and EOC activity.</t>
        </is>
      </c>
    </row>
    <row r="20" ht="15" customHeight="1">
      <c r="A20" s="25" t="inlineStr">
        <is>
          <t xml:space="preserve">    Note: Major incident management and command dashboard are included in Command plan — upsell for Professional agencies.</t>
        </is>
      </c>
    </row>
    <row r="21" ht="16" customHeight="1">
      <c r="A21" s="13" t="inlineStr">
        <is>
          <t>⚠  INTERNAL USE ONLY</t>
        </is>
      </c>
    </row>
  </sheetData>
  <mergeCells count="10">
    <mergeCell ref="A2:F2"/>
    <mergeCell ref="A19:F19"/>
    <mergeCell ref="A16:H16"/>
    <mergeCell ref="A1:F1"/>
    <mergeCell ref="A5:F5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RELIABILITY &amp; TECHNICAL OPERATIONS ADD-ONS</t>
        </is>
      </c>
    </row>
    <row r="3" ht="18" customHeight="1">
      <c r="A3" s="37" t="inlineStr">
        <is>
          <t>Monitoring · Alert correlation · Escalation · On-call routing · SLOs · CloudWatch</t>
        </is>
      </c>
    </row>
    <row r="5" ht="20" customHeight="1">
      <c r="A5" s="39" t="inlineStr">
        <is>
          <t xml:space="preserve">  RELIABILITY &amp; MONITORING ADD-ONS</t>
        </is>
      </c>
    </row>
    <row r="6" ht="32" customHeight="1">
      <c r="A6" s="8" t="inlineStr">
        <is>
          <t>Module</t>
        </is>
      </c>
      <c r="B6" s="8" t="inlineStr">
        <is>
          <t>Monthly Fee Low</t>
        </is>
      </c>
      <c r="C6" s="8" t="inlineStr">
        <is>
          <t>Monthly Fee High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Monitoring Integrations</t>
        </is>
      </c>
      <c r="B7" s="18" t="n">
        <v>2500</v>
      </c>
      <c r="C7" s="18" t="n">
        <v>10000</v>
      </c>
      <c r="D7" s="10" t="inlineStr">
        <is>
          <t>Included in Command plan</t>
        </is>
      </c>
      <c r="E7" s="10" t="inlineStr"/>
      <c r="F7" s="10" t="inlineStr"/>
    </row>
    <row r="8" ht="16" customHeight="1">
      <c r="A8" s="11" t="inlineStr">
        <is>
          <t>Alert Correlation</t>
        </is>
      </c>
      <c r="B8" s="19" t="n">
        <v>2500</v>
      </c>
      <c r="C8" s="19" t="n">
        <v>10000</v>
      </c>
      <c r="D8" s="12" t="inlineStr"/>
      <c r="E8" s="12" t="inlineStr"/>
      <c r="F8" s="12" t="inlineStr"/>
    </row>
    <row r="9" ht="16" customHeight="1">
      <c r="A9" s="9" t="inlineStr">
        <is>
          <t>Escalation Engine</t>
        </is>
      </c>
      <c r="B9" s="18" t="n">
        <v>2500</v>
      </c>
      <c r="C9" s="18" t="n">
        <v>10000</v>
      </c>
      <c r="D9" s="10" t="inlineStr"/>
      <c r="E9" s="10" t="inlineStr"/>
      <c r="F9" s="10" t="inlineStr"/>
    </row>
    <row r="10" ht="16" customHeight="1">
      <c r="A10" s="11" t="inlineStr">
        <is>
          <t>On-Call Routing</t>
        </is>
      </c>
      <c r="B10" s="19" t="n">
        <v>2500</v>
      </c>
      <c r="C10" s="19" t="n">
        <v>10000</v>
      </c>
      <c r="D10" s="12" t="inlineStr"/>
      <c r="E10" s="12" t="inlineStr"/>
      <c r="F10" s="12" t="inlineStr"/>
    </row>
    <row r="11" ht="16" customHeight="1">
      <c r="A11" s="9" t="inlineStr">
        <is>
          <t>SLO Dashboards</t>
        </is>
      </c>
      <c r="B11" s="18" t="n">
        <v>2000</v>
      </c>
      <c r="C11" s="18" t="n">
        <v>7500</v>
      </c>
      <c r="D11" s="10" t="inlineStr"/>
      <c r="E11" s="10" t="inlineStr"/>
      <c r="F11" s="10" t="inlineStr"/>
    </row>
    <row r="12" ht="16" customHeight="1">
      <c r="A12" s="11" t="inlineStr">
        <is>
          <t>Reliability Reporting</t>
        </is>
      </c>
      <c r="B12" s="19" t="n">
        <v>2000</v>
      </c>
      <c r="C12" s="19" t="n">
        <v>7500</v>
      </c>
      <c r="D12" s="12" t="inlineStr"/>
      <c r="E12" s="12" t="inlineStr"/>
      <c r="F12" s="12" t="inlineStr"/>
    </row>
    <row r="13" ht="16" customHeight="1">
      <c r="A13" s="9" t="inlineStr">
        <is>
          <t>24/7 Incident Support Upgrade</t>
        </is>
      </c>
      <c r="B13" s="18" t="n">
        <v>7500</v>
      </c>
      <c r="C13" s="18" t="n">
        <v>25000</v>
      </c>
      <c r="D13" s="10" t="inlineStr"/>
      <c r="E13" s="10" t="inlineStr"/>
      <c r="F13" s="10" t="inlineStr"/>
    </row>
    <row r="14" ht="8" customHeight="1">
      <c r="A14" s="4" t="n"/>
    </row>
    <row r="15" ht="20" customHeight="1">
      <c r="A15" s="39" t="inlineStr">
        <is>
          <t xml:space="preserve">  ONE-TIME RELIABILITY SERVICES</t>
        </is>
      </c>
    </row>
    <row r="16" ht="32" customHeight="1">
      <c r="A16" s="8" t="inlineStr">
        <is>
          <t>Item</t>
        </is>
      </c>
      <c r="B16" s="8" t="inlineStr">
        <is>
          <t>Price Low</t>
        </is>
      </c>
      <c r="C16" s="8" t="inlineStr">
        <is>
          <t>Price High</t>
        </is>
      </c>
      <c r="D16" s="8" t="inlineStr">
        <is>
          <t>Type</t>
        </is>
      </c>
      <c r="E16" s="8" t="inlineStr">
        <is>
          <t>Notes</t>
        </is>
      </c>
      <c r="F16" s="8" t="inlineStr"/>
    </row>
    <row r="17" ht="16" customHeight="1">
      <c r="A17" s="9" t="inlineStr">
        <is>
          <t>CloudWatch Dashboard Package</t>
        </is>
      </c>
      <c r="B17" s="18" t="n">
        <v>5000</v>
      </c>
      <c r="C17" s="18" t="n">
        <v>20000</v>
      </c>
      <c r="D17" s="10" t="inlineStr">
        <is>
          <t>One-time</t>
        </is>
      </c>
      <c r="E17" s="10" t="inlineStr"/>
      <c r="F17" s="10" t="inlineStr"/>
    </row>
    <row r="18" ht="16" customHeight="1">
      <c r="A18" s="11" t="inlineStr">
        <is>
          <t>Agency-Specific Monitoring Connector</t>
        </is>
      </c>
      <c r="B18" s="19" t="n">
        <v>10000</v>
      </c>
      <c r="C18" s="19" t="n">
        <v>50000</v>
      </c>
      <c r="D18" s="12" t="inlineStr">
        <is>
          <t>One-time</t>
        </is>
      </c>
      <c r="E18" s="12" t="inlineStr"/>
      <c r="F18" s="12" t="inlineStr"/>
    </row>
    <row r="19" ht="8" customHeight="1">
      <c r="A19" s="4" t="n"/>
    </row>
    <row r="20" ht="18" customHeight="1">
      <c r="A20" s="24" t="inlineStr">
        <is>
          <t xml:space="preserve">  SALES POSITIONING — Reliability &amp; Tech Ops Add-Ons</t>
        </is>
      </c>
    </row>
    <row r="21" ht="15" customHeight="1">
      <c r="A21" s="25" t="inlineStr">
        <is>
          <t xml:space="preserve">    Gives agencies confidence in system uptime and accountability.</t>
        </is>
      </c>
    </row>
    <row r="22" ht="15" customHeight="1">
      <c r="A22" s="25" t="inlineStr">
        <is>
          <t xml:space="preserve">    Supports technical transparency during mission-critical operations.</t>
        </is>
      </c>
    </row>
    <row r="23" ht="15" customHeight="1">
      <c r="A23" s="25" t="inlineStr">
        <is>
          <t xml:space="preserve">    Position for agencies with existing NOC/SOC or formal on-call processes.</t>
        </is>
      </c>
    </row>
    <row r="24" ht="16" customHeight="1">
      <c r="A24" s="13" t="inlineStr">
        <is>
          <t>⚠  INTERNAL USE ONLY</t>
        </is>
      </c>
    </row>
  </sheetData>
  <mergeCells count="12">
    <mergeCell ref="A24:F24"/>
    <mergeCell ref="A2:F2"/>
    <mergeCell ref="A1:F1"/>
    <mergeCell ref="A23:F23"/>
    <mergeCell ref="A5:F5"/>
    <mergeCell ref="A19:H19"/>
    <mergeCell ref="A14:H14"/>
    <mergeCell ref="A22:F22"/>
    <mergeCell ref="A3:F3"/>
    <mergeCell ref="A21:F21"/>
    <mergeCell ref="A20:F20"/>
    <mergeCell ref="A15:F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ONSITE DEPLOYMENT SERVICES</t>
        </is>
      </c>
    </row>
    <row r="3" ht="18" customHeight="1">
      <c r="A3" s="37" t="inlineStr">
        <is>
          <t>Discovery · Installation · Go-live support · Floor support · Travel policy</t>
        </is>
      </c>
    </row>
    <row r="5" ht="20" customHeight="1">
      <c r="A5" s="39" t="inlineStr">
        <is>
          <t xml:space="preserve">  ONSITE SERVICE RATES</t>
        </is>
      </c>
    </row>
    <row r="6" ht="32" customHeight="1">
      <c r="A6" s="8" t="inlineStr">
        <is>
          <t>Service</t>
        </is>
      </c>
      <c r="B6" s="8" t="inlineStr">
        <is>
          <t>Price Low</t>
        </is>
      </c>
      <c r="C6" s="8" t="inlineStr">
        <is>
          <t>Price High</t>
        </is>
      </c>
      <c r="D6" s="8" t="inlineStr">
        <is>
          <t>Plus Travel?</t>
        </is>
      </c>
      <c r="E6" s="8" t="inlineStr">
        <is>
          <t>Notes</t>
        </is>
      </c>
      <c r="F6" s="8" t="inlineStr"/>
    </row>
    <row r="7" ht="16" customHeight="1">
      <c r="A7" s="9" t="inlineStr">
        <is>
          <t>Onsite Discovery Visit</t>
        </is>
      </c>
      <c r="B7" s="18" t="n">
        <v>7500</v>
      </c>
      <c r="C7" s="18" t="n">
        <v>15000</v>
      </c>
      <c r="D7" s="20" t="inlineStr">
        <is>
          <t>Yes</t>
        </is>
      </c>
      <c r="E7" s="10" t="inlineStr"/>
      <c r="F7" s="10" t="inlineStr"/>
    </row>
    <row r="8" ht="16" customHeight="1">
      <c r="A8" s="11" t="inlineStr">
        <is>
          <t>Onsite Installation Support</t>
        </is>
      </c>
      <c r="B8" s="19" t="n">
        <v>15000</v>
      </c>
      <c r="C8" s="19" t="n">
        <v>35000</v>
      </c>
      <c r="D8" s="21" t="inlineStr">
        <is>
          <t>Yes</t>
        </is>
      </c>
      <c r="E8" s="12" t="inlineStr"/>
      <c r="F8" s="12" t="inlineStr"/>
    </row>
    <row r="9" ht="16" customHeight="1">
      <c r="A9" s="9" t="inlineStr">
        <is>
          <t>Onsite Pilot Launch Support</t>
        </is>
      </c>
      <c r="B9" s="18" t="n">
        <v>20000</v>
      </c>
      <c r="C9" s="18" t="n">
        <v>50000</v>
      </c>
      <c r="D9" s="20" t="inlineStr">
        <is>
          <t>Yes</t>
        </is>
      </c>
      <c r="E9" s="10" t="inlineStr"/>
      <c r="F9" s="10" t="inlineStr"/>
    </row>
    <row r="10" ht="16" customHeight="1">
      <c r="A10" s="11" t="inlineStr">
        <is>
          <t>Onsite Production Go-Live Support</t>
        </is>
      </c>
      <c r="B10" s="19" t="n">
        <v>35000</v>
      </c>
      <c r="C10" s="19" t="n">
        <v>100000</v>
      </c>
      <c r="D10" s="21" t="inlineStr">
        <is>
          <t>Yes</t>
        </is>
      </c>
      <c r="E10" s="12" t="inlineStr">
        <is>
          <t>High-value, plan carefully</t>
        </is>
      </c>
      <c r="F10" s="12" t="inlineStr"/>
    </row>
    <row r="11" ht="16" customHeight="1">
      <c r="A11" s="9" t="inlineStr">
        <is>
          <t>Onsite CAD / Vendor Integration Workshop</t>
        </is>
      </c>
      <c r="B11" s="18" t="n">
        <v>15000</v>
      </c>
      <c r="C11" s="18" t="n">
        <v>50000</v>
      </c>
      <c r="D11" s="20" t="inlineStr">
        <is>
          <t>Yes</t>
        </is>
      </c>
      <c r="E11" s="10" t="inlineStr"/>
      <c r="F11" s="10" t="inlineStr"/>
    </row>
    <row r="12" ht="16" customHeight="1">
      <c r="A12" s="11" t="inlineStr">
        <is>
          <t>Onsite Dispatcher Floor Support</t>
        </is>
      </c>
      <c r="B12" s="19" t="n">
        <v>10000</v>
      </c>
      <c r="C12" s="19" t="n">
        <v>25000</v>
      </c>
      <c r="D12" s="21" t="inlineStr">
        <is>
          <t>Yes</t>
        </is>
      </c>
      <c r="E12" s="12" t="inlineStr">
        <is>
          <t>Per week</t>
        </is>
      </c>
      <c r="F12" s="12" t="inlineStr"/>
    </row>
    <row r="13" ht="16" customHeight="1">
      <c r="A13" s="9" t="inlineStr">
        <is>
          <t>Onsite Executive Briefing</t>
        </is>
      </c>
      <c r="B13" s="18" t="n">
        <v>7500</v>
      </c>
      <c r="C13" s="18" t="n">
        <v>20000</v>
      </c>
      <c r="D13" s="20" t="inlineStr">
        <is>
          <t>Yes</t>
        </is>
      </c>
      <c r="E13" s="10" t="inlineStr"/>
      <c r="F13" s="10" t="inlineStr"/>
    </row>
    <row r="14" ht="16" customHeight="1">
      <c r="A14" s="11" t="inlineStr">
        <is>
          <t>Onsite After-Action Review</t>
        </is>
      </c>
      <c r="B14" s="19" t="n">
        <v>10000</v>
      </c>
      <c r="C14" s="19" t="n">
        <v>30000</v>
      </c>
      <c r="D14" s="21" t="inlineStr">
        <is>
          <t>Yes</t>
        </is>
      </c>
      <c r="E14" s="12" t="inlineStr"/>
      <c r="F14" s="12" t="inlineStr"/>
    </row>
    <row r="15" ht="8" customHeight="1">
      <c r="A15" s="4" t="n"/>
    </row>
    <row r="16" ht="20" customHeight="1">
      <c r="A16" s="39" t="inlineStr">
        <is>
          <t xml:space="preserve">  TRAVEL POLICY</t>
        </is>
      </c>
    </row>
    <row r="17" ht="32" customHeight="1">
      <c r="A17" s="8" t="inlineStr">
        <is>
          <t>Travel Item</t>
        </is>
      </c>
      <c r="B17" s="8" t="inlineStr">
        <is>
          <t>Policy</t>
        </is>
      </c>
      <c r="C17" s="8" t="inlineStr">
        <is>
          <t>Notes</t>
        </is>
      </c>
      <c r="D17" s="8" t="inlineStr"/>
      <c r="E17" s="8" t="inlineStr"/>
      <c r="F17" s="8" t="inlineStr"/>
    </row>
    <row r="18" ht="16" customHeight="1">
      <c r="A18" s="9" t="inlineStr">
        <is>
          <t>Airfare</t>
        </is>
      </c>
      <c r="B18" s="10" t="inlineStr">
        <is>
          <t>Actual cost</t>
        </is>
      </c>
      <c r="C18" s="10" t="inlineStr">
        <is>
          <t>Economy unless &gt;3 hrs</t>
        </is>
      </c>
      <c r="D18" s="10" t="inlineStr"/>
      <c r="E18" s="10" t="inlineStr"/>
      <c r="F18" s="10" t="inlineStr"/>
    </row>
    <row r="19" ht="16" customHeight="1">
      <c r="A19" s="11" t="inlineStr">
        <is>
          <t>Hotel</t>
        </is>
      </c>
      <c r="B19" s="12" t="inlineStr">
        <is>
          <t>Actual cost</t>
        </is>
      </c>
      <c r="C19" s="12" t="inlineStr"/>
      <c r="D19" s="12" t="inlineStr"/>
      <c r="E19" s="12" t="inlineStr"/>
      <c r="F19" s="12" t="inlineStr"/>
    </row>
    <row r="20" ht="16" customHeight="1">
      <c r="A20" s="9" t="inlineStr">
        <is>
          <t>Rental Car / Rideshare</t>
        </is>
      </c>
      <c r="B20" s="10" t="inlineStr">
        <is>
          <t>Actual cost</t>
        </is>
      </c>
      <c r="C20" s="10" t="inlineStr"/>
      <c r="D20" s="10" t="inlineStr"/>
      <c r="E20" s="10" t="inlineStr"/>
      <c r="F20" s="10" t="inlineStr"/>
    </row>
    <row r="21" ht="16" customHeight="1">
      <c r="A21" s="11" t="inlineStr">
        <is>
          <t>Meals / Per Diem</t>
        </is>
      </c>
      <c r="B21" s="12" t="inlineStr">
        <is>
          <t>Federal GSA rate or actual</t>
        </is>
      </c>
      <c r="C21" s="12" t="inlineStr">
        <is>
          <t>Whichever is lower</t>
        </is>
      </c>
      <c r="D21" s="12" t="inlineStr"/>
      <c r="E21" s="12" t="inlineStr"/>
      <c r="F21" s="12" t="inlineStr"/>
    </row>
    <row r="22" ht="16" customHeight="1">
      <c r="A22" s="9" t="inlineStr">
        <is>
          <t>Travel Admin Fee</t>
        </is>
      </c>
      <c r="B22" s="10" t="inlineStr">
        <is>
          <t>Optional 10% markup</t>
        </is>
      </c>
      <c r="C22" s="10" t="inlineStr">
        <is>
          <t>Must be agreed in SOW</t>
        </is>
      </c>
      <c r="D22" s="10" t="inlineStr"/>
      <c r="E22" s="10" t="inlineStr"/>
      <c r="F22" s="10" t="inlineStr"/>
    </row>
    <row r="23" ht="16" customHeight="1">
      <c r="A23" s="11" t="inlineStr">
        <is>
          <t>Minimum Onsite Billing</t>
        </is>
      </c>
      <c r="B23" s="12" t="inlineStr">
        <is>
          <t>2 days</t>
        </is>
      </c>
      <c r="C23" s="12" t="inlineStr">
        <is>
          <t>Applies to all onsite work</t>
        </is>
      </c>
      <c r="D23" s="12" t="inlineStr"/>
      <c r="E23" s="12" t="inlineStr"/>
      <c r="F23" s="12" t="inlineStr"/>
    </row>
    <row r="24" ht="8" customHeight="1">
      <c r="A24" s="4" t="n"/>
    </row>
    <row r="25" ht="18" customHeight="1">
      <c r="A25" s="24" t="inlineStr">
        <is>
          <t xml:space="preserve">  SALES POSITIONING — Onsite Services</t>
        </is>
      </c>
    </row>
    <row r="26" ht="15" customHeight="1">
      <c r="A26" s="25" t="inlineStr">
        <is>
          <t xml:space="preserve">    Reduces rollout risk by putting NexCort iQ experts with agency staff.</t>
        </is>
      </c>
    </row>
    <row r="27" ht="15" customHeight="1">
      <c r="A27" s="25" t="inlineStr">
        <is>
          <t xml:space="preserve">    Especially valuable for complex workflows, multiple stakeholders, or limited internal IT.</t>
        </is>
      </c>
    </row>
    <row r="28" ht="15" customHeight="1">
      <c r="A28" s="25" t="inlineStr">
        <is>
          <t xml:space="preserve">    Always scope travel separately — never bundle into a fixed project price without a travel cap clause.</t>
        </is>
      </c>
    </row>
    <row r="29" ht="16" customHeight="1">
      <c r="A29" s="13" t="inlineStr">
        <is>
          <t>⚠  INTERNAL USE ONLY</t>
        </is>
      </c>
    </row>
  </sheetData>
  <mergeCells count="12">
    <mergeCell ref="A2:F2"/>
    <mergeCell ref="A16:F16"/>
    <mergeCell ref="A28:F28"/>
    <mergeCell ref="A15:H15"/>
    <mergeCell ref="A24:H24"/>
    <mergeCell ref="A1:F1"/>
    <mergeCell ref="A5:F5"/>
    <mergeCell ref="A27:F27"/>
    <mergeCell ref="A26:F26"/>
    <mergeCell ref="A3:F3"/>
    <mergeCell ref="A29:F29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TRAINING PRICING</t>
        </is>
      </c>
    </row>
    <row r="3" ht="18" customHeight="1">
      <c r="A3" s="37" t="inlineStr">
        <is>
          <t>Remote &amp; onsite · Dispatcher · Supervisor · Admin · Train-the-trainer · Custom</t>
        </is>
      </c>
    </row>
    <row r="5" ht="20" customHeight="1">
      <c r="A5" s="39" t="inlineStr">
        <is>
          <t xml:space="preserve">  REMOTE TRAINING</t>
        </is>
      </c>
    </row>
    <row r="6" ht="32" customHeight="1">
      <c r="A6" s="8" t="inlineStr">
        <is>
          <t>Package</t>
        </is>
      </c>
      <c r="B6" s="8" t="inlineStr">
        <is>
          <t>Price Low</t>
        </is>
      </c>
      <c r="C6" s="8" t="inlineStr">
        <is>
          <t>Price High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Standard Onboarding</t>
        </is>
      </c>
      <c r="B7" s="20" t="inlineStr">
        <is>
          <t>Included</t>
        </is>
      </c>
      <c r="C7" s="20" t="inlineStr">
        <is>
          <t>Included</t>
        </is>
      </c>
      <c r="D7" s="10" t="inlineStr">
        <is>
          <t>Included in all plans</t>
        </is>
      </c>
      <c r="E7" s="10" t="inlineStr"/>
      <c r="F7" s="10" t="inlineStr"/>
    </row>
    <row r="8" ht="16" customHeight="1">
      <c r="A8" s="11" t="inlineStr">
        <is>
          <t>Remote Admin Training</t>
        </is>
      </c>
      <c r="B8" s="19" t="n">
        <v>2500</v>
      </c>
      <c r="C8" s="19" t="n">
        <v>7500</v>
      </c>
      <c r="D8" s="12" t="inlineStr">
        <is>
          <t>Per session</t>
        </is>
      </c>
      <c r="E8" s="12" t="inlineStr"/>
      <c r="F8" s="12" t="inlineStr"/>
    </row>
    <row r="9" ht="16" customHeight="1">
      <c r="A9" s="9" t="inlineStr">
        <is>
          <t>Remote Dispatcher Training</t>
        </is>
      </c>
      <c r="B9" s="18" t="n">
        <v>2500</v>
      </c>
      <c r="C9" s="18" t="n">
        <v>10000</v>
      </c>
      <c r="D9" s="10" t="inlineStr">
        <is>
          <t>Per session</t>
        </is>
      </c>
      <c r="E9" s="10" t="inlineStr"/>
      <c r="F9" s="10" t="inlineStr"/>
    </row>
    <row r="10" ht="16" customHeight="1">
      <c r="A10" s="11" t="inlineStr">
        <is>
          <t>Remote Supervisor Training</t>
        </is>
      </c>
      <c r="B10" s="19" t="n">
        <v>3500</v>
      </c>
      <c r="C10" s="19" t="n">
        <v>12500</v>
      </c>
      <c r="D10" s="12" t="inlineStr">
        <is>
          <t>Per session</t>
        </is>
      </c>
      <c r="E10" s="12" t="inlineStr"/>
      <c r="F10" s="12" t="inlineStr"/>
    </row>
    <row r="11" ht="8" customHeight="1">
      <c r="A11" s="4" t="n"/>
    </row>
    <row r="12" ht="20" customHeight="1">
      <c r="A12" s="39" t="inlineStr">
        <is>
          <t xml:space="preserve">  ONSITE TRAINING (plus travel)</t>
        </is>
      </c>
    </row>
    <row r="13" ht="32" customHeight="1">
      <c r="A13" s="8" t="inlineStr">
        <is>
          <t>Package</t>
        </is>
      </c>
      <c r="B13" s="8" t="inlineStr">
        <is>
          <t>Price Low</t>
        </is>
      </c>
      <c r="C13" s="8" t="inlineStr">
        <is>
          <t>Price High</t>
        </is>
      </c>
      <c r="D13" s="8" t="inlineStr">
        <is>
          <t>Plus Travel?</t>
        </is>
      </c>
      <c r="E13" s="8" t="inlineStr">
        <is>
          <t>Notes</t>
        </is>
      </c>
      <c r="F13" s="8" t="inlineStr"/>
    </row>
    <row r="14" ht="16" customHeight="1">
      <c r="A14" s="9" t="inlineStr">
        <is>
          <t>Onsite Dispatcher Training</t>
        </is>
      </c>
      <c r="B14" s="18" t="n">
        <v>10000</v>
      </c>
      <c r="C14" s="18" t="n">
        <v>30000</v>
      </c>
      <c r="D14" s="20" t="inlineStr">
        <is>
          <t>Yes</t>
        </is>
      </c>
      <c r="E14" s="10" t="inlineStr"/>
      <c r="F14" s="10" t="inlineStr"/>
    </row>
    <row r="15" ht="16" customHeight="1">
      <c r="A15" s="11" t="inlineStr">
        <is>
          <t>Onsite Supervisor Training</t>
        </is>
      </c>
      <c r="B15" s="19" t="n">
        <v>10000</v>
      </c>
      <c r="C15" s="19" t="n">
        <v>30000</v>
      </c>
      <c r="D15" s="21" t="inlineStr">
        <is>
          <t>Yes</t>
        </is>
      </c>
      <c r="E15" s="12" t="inlineStr"/>
      <c r="F15" s="12" t="inlineStr"/>
    </row>
    <row r="16" ht="8" customHeight="1">
      <c r="A16" s="4" t="n"/>
    </row>
    <row r="17" ht="20" customHeight="1">
      <c r="A17" s="39" t="inlineStr">
        <is>
          <t xml:space="preserve">  ADVANCED TRAINING PACKAGES</t>
        </is>
      </c>
    </row>
    <row r="18" ht="32" customHeight="1">
      <c r="A18" s="8" t="inlineStr">
        <is>
          <t>Package</t>
        </is>
      </c>
      <c r="B18" s="8" t="inlineStr">
        <is>
          <t>Price Low</t>
        </is>
      </c>
      <c r="C18" s="8" t="inlineStr">
        <is>
          <t>Price High</t>
        </is>
      </c>
      <c r="D18" s="8" t="inlineStr">
        <is>
          <t>Notes</t>
        </is>
      </c>
      <c r="E18" s="8" t="inlineStr"/>
      <c r="F18" s="8" t="inlineStr"/>
    </row>
    <row r="19" ht="16" customHeight="1">
      <c r="A19" s="9" t="inlineStr">
        <is>
          <t>Train-the-Trainer Package</t>
        </is>
      </c>
      <c r="B19" s="18" t="n">
        <v>15000</v>
      </c>
      <c r="C19" s="18" t="n">
        <v>50000</v>
      </c>
      <c r="D19" s="10" t="inlineStr"/>
      <c r="E19" s="10" t="inlineStr"/>
      <c r="F19" s="10" t="inlineStr"/>
    </row>
    <row r="20" ht="16" customHeight="1">
      <c r="A20" s="11" t="inlineStr">
        <is>
          <t>Custom Training Materials</t>
        </is>
      </c>
      <c r="B20" s="19" t="n">
        <v>5000</v>
      </c>
      <c r="C20" s="19" t="n">
        <v>20000</v>
      </c>
      <c r="D20" s="12" t="inlineStr">
        <is>
          <t>One-time development fee</t>
        </is>
      </c>
      <c r="E20" s="12" t="inlineStr"/>
      <c r="F20" s="12" t="inlineStr"/>
    </row>
    <row r="21" ht="16" customHeight="1">
      <c r="A21" s="9" t="inlineStr">
        <is>
          <t>Annual Refresher Training</t>
        </is>
      </c>
      <c r="B21" s="18" t="n">
        <v>10000</v>
      </c>
      <c r="C21" s="18" t="n">
        <v>50000</v>
      </c>
      <c r="D21" s="10" t="inlineStr">
        <is>
          <t>Per year</t>
        </is>
      </c>
      <c r="E21" s="10" t="inlineStr"/>
      <c r="F21" s="10" t="inlineStr"/>
    </row>
    <row r="22" ht="8" customHeight="1">
      <c r="A22" s="4" t="n"/>
    </row>
    <row r="23" ht="18" customHeight="1">
      <c r="A23" s="24" t="inlineStr">
        <is>
          <t xml:space="preserve">  SALES POSITIONING — Training Pricing</t>
        </is>
      </c>
    </row>
    <row r="24" ht="15" customHeight="1">
      <c r="A24" s="25" t="inlineStr">
        <is>
          <t xml:space="preserve">    Training protects the agency from workflow confusion and reduces support burden.</t>
        </is>
      </c>
    </row>
    <row r="25" ht="15" customHeight="1">
      <c r="A25" s="25" t="inlineStr">
        <is>
          <t xml:space="preserve">    Helps teams understand what NexCort iQ does vs. CAD, CPE, SOPs, and AI decision support.</t>
        </is>
      </c>
    </row>
    <row r="26" ht="15" customHeight="1">
      <c r="A26" s="25" t="inlineStr">
        <is>
          <t xml:space="preserve">    Train-the-Trainer is high-margin and creates internal champions — recommend for Command+.</t>
        </is>
      </c>
    </row>
    <row r="27" ht="16" customHeight="1">
      <c r="A27" s="13" t="inlineStr">
        <is>
          <t>⚠  INTERNAL USE ONLY</t>
        </is>
      </c>
    </row>
  </sheetData>
  <mergeCells count="14">
    <mergeCell ref="A24:F24"/>
    <mergeCell ref="A2:F2"/>
    <mergeCell ref="A16:H16"/>
    <mergeCell ref="A1:F1"/>
    <mergeCell ref="A5:F5"/>
    <mergeCell ref="A23:F23"/>
    <mergeCell ref="A27:F27"/>
    <mergeCell ref="A26:F26"/>
    <mergeCell ref="A11:H11"/>
    <mergeCell ref="A12:F12"/>
    <mergeCell ref="A17:F17"/>
    <mergeCell ref="A25:F25"/>
    <mergeCell ref="A3:F3"/>
    <mergeCell ref="A22:H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SUPPORT PACKAGES</t>
        </is>
      </c>
    </row>
    <row r="3" ht="18" customHeight="1">
      <c r="A3" s="37" t="inlineStr">
        <is>
          <t>Standard · Priority · Mission-Critical · Dedicated</t>
        </is>
      </c>
    </row>
    <row r="5" ht="20" customHeight="1">
      <c r="A5" s="39" t="inlineStr">
        <is>
          <t xml:space="preserve">  SUPPORT TIERS OVERVIEW</t>
        </is>
      </c>
    </row>
    <row r="6" ht="32" customHeight="1">
      <c r="A6" s="8" t="inlineStr">
        <is>
          <t>Support Tier</t>
        </is>
      </c>
      <c r="B6" s="8" t="inlineStr">
        <is>
          <t>User Range</t>
        </is>
      </c>
      <c r="C6" s="8" t="inlineStr">
        <is>
          <t>Monthly Fee</t>
        </is>
      </c>
      <c r="D6" s="8" t="inlineStr">
        <is>
          <t>Response SLA</t>
        </is>
      </c>
      <c r="E6" s="8" t="inlineStr">
        <is>
          <t>Key Features</t>
        </is>
      </c>
      <c r="F6" s="8" t="inlineStr">
        <is>
          <t>Notes</t>
        </is>
      </c>
    </row>
    <row r="7" ht="16" customHeight="1">
      <c r="A7" s="9" t="inlineStr">
        <is>
          <t>Standard Support</t>
        </is>
      </c>
      <c r="B7" s="10" t="inlineStr">
        <is>
          <t>All plans</t>
        </is>
      </c>
      <c r="C7" s="20" t="inlineStr">
        <is>
          <t>Included</t>
        </is>
      </c>
      <c r="D7" s="10" t="inlineStr">
        <is>
          <t>Business hours</t>
        </is>
      </c>
      <c r="E7" s="10" t="inlineStr">
        <is>
          <t>Email + KB + onboarding</t>
        </is>
      </c>
      <c r="F7" s="20" t="inlineStr">
        <is>
          <t>Included in base</t>
        </is>
      </c>
    </row>
    <row r="8" ht="16" customHeight="1">
      <c r="A8" s="11" t="inlineStr">
        <is>
          <t>Priority Support — Small</t>
        </is>
      </c>
      <c r="B8" s="12" t="inlineStr">
        <is>
          <t>&lt;25 users</t>
        </is>
      </c>
      <c r="C8" s="12" t="inlineStr">
        <is>
          <t>$2,500/mo</t>
        </is>
      </c>
      <c r="D8" s="12" t="inlineStr">
        <is>
          <t>4-hour response</t>
        </is>
      </c>
      <c r="E8" s="12" t="inlineStr">
        <is>
          <t>Named contact + monthly review</t>
        </is>
      </c>
      <c r="F8" s="12" t="inlineStr"/>
    </row>
    <row r="9" ht="16" customHeight="1">
      <c r="A9" s="9" t="inlineStr">
        <is>
          <t>Priority Support — Medium</t>
        </is>
      </c>
      <c r="B9" s="10" t="inlineStr">
        <is>
          <t>25–75 users</t>
        </is>
      </c>
      <c r="C9" s="10" t="inlineStr">
        <is>
          <t>$5,000/mo</t>
        </is>
      </c>
      <c r="D9" s="10" t="inlineStr">
        <is>
          <t>4-hour response</t>
        </is>
      </c>
      <c r="E9" s="10" t="inlineStr">
        <is>
          <t>Named contact + monthly review</t>
        </is>
      </c>
      <c r="F9" s="10" t="inlineStr"/>
    </row>
    <row r="10" ht="16" customHeight="1">
      <c r="A10" s="11" t="inlineStr">
        <is>
          <t>Priority Support — Large</t>
        </is>
      </c>
      <c r="B10" s="12" t="inlineStr">
        <is>
          <t>75+ users</t>
        </is>
      </c>
      <c r="C10" s="12" t="inlineStr">
        <is>
          <t>$7,500/mo</t>
        </is>
      </c>
      <c r="D10" s="12" t="inlineStr">
        <is>
          <t>2-hour response</t>
        </is>
      </c>
      <c r="E10" s="12" t="inlineStr">
        <is>
          <t>Named contact + monthly review</t>
        </is>
      </c>
      <c r="F10" s="12" t="inlineStr"/>
    </row>
    <row r="11" ht="16" customHeight="1">
      <c r="A11" s="9" t="inlineStr">
        <is>
          <t>Mission-Critical Support</t>
        </is>
      </c>
      <c r="B11" s="10" t="inlineStr">
        <is>
          <t>Command+</t>
        </is>
      </c>
      <c r="C11" s="10" t="inlineStr">
        <is>
          <t>Custom</t>
        </is>
      </c>
      <c r="D11" s="10" t="inlineStr">
        <is>
          <t>1-hour response</t>
        </is>
      </c>
      <c r="E11" s="10" t="inlineStr">
        <is>
          <t>24/7 · escalation handling · exec reviews</t>
        </is>
      </c>
      <c r="F11" s="10" t="inlineStr">
        <is>
          <t>Recommended for Command+</t>
        </is>
      </c>
    </row>
    <row r="12" ht="8" customHeight="1">
      <c r="A12" s="4" t="n"/>
    </row>
    <row r="13" ht="20" customHeight="1">
      <c r="A13" s="39" t="inlineStr">
        <is>
          <t xml:space="preserve">  DEDICATED SUPPORT RESOURCES</t>
        </is>
      </c>
    </row>
    <row r="14" ht="32" customHeight="1">
      <c r="A14" s="8" t="inlineStr">
        <is>
          <t>Resource</t>
        </is>
      </c>
      <c r="B14" s="8" t="inlineStr">
        <is>
          <t>Monthly Fee Low</t>
        </is>
      </c>
      <c r="C14" s="8" t="inlineStr">
        <is>
          <t>Monthly Fee High</t>
        </is>
      </c>
      <c r="D14" s="8" t="inlineStr">
        <is>
          <t>Notes</t>
        </is>
      </c>
      <c r="E14" s="8" t="inlineStr"/>
      <c r="F14" s="8" t="inlineStr"/>
    </row>
    <row r="15" ht="16" customHeight="1">
      <c r="A15" s="9" t="inlineStr">
        <is>
          <t>Dedicated Support Engineer</t>
        </is>
      </c>
      <c r="B15" s="18" t="n">
        <v>8000</v>
      </c>
      <c r="C15" s="18" t="n">
        <v>20000</v>
      </c>
      <c r="D15" s="10" t="inlineStr">
        <is>
          <t>Named engineer, SLA-bound</t>
        </is>
      </c>
      <c r="E15" s="10" t="inlineStr"/>
      <c r="F15" s="10" t="inlineStr"/>
    </row>
    <row r="16" ht="16" customHeight="1">
      <c r="A16" s="11" t="inlineStr">
        <is>
          <t>Customer Success Manager (CSM)</t>
        </is>
      </c>
      <c r="B16" s="12" t="inlineStr">
        <is>
          <t>Custom</t>
        </is>
      </c>
      <c r="C16" s="12" t="inlineStr">
        <is>
          <t>Custom</t>
        </is>
      </c>
      <c r="D16" s="12" t="inlineStr">
        <is>
          <t>Enterprise / statewide accounts</t>
        </is>
      </c>
      <c r="E16" s="12" t="inlineStr"/>
      <c r="F16" s="12" t="inlineStr"/>
    </row>
    <row r="17" ht="16" customHeight="1">
      <c r="A17" s="9" t="inlineStr">
        <is>
          <t>Dedicated Solution Architect</t>
        </is>
      </c>
      <c r="B17" s="10" t="inlineStr">
        <is>
          <t>Custom</t>
        </is>
      </c>
      <c r="C17" s="10" t="inlineStr">
        <is>
          <t>Custom</t>
        </is>
      </c>
      <c r="D17" s="10" t="inlineStr">
        <is>
          <t>Complex integration programs</t>
        </is>
      </c>
      <c r="E17" s="10" t="inlineStr"/>
      <c r="F17" s="10" t="inlineStr"/>
    </row>
    <row r="18" ht="16" customHeight="1">
      <c r="A18" s="11" t="inlineStr">
        <is>
          <t>Dedicated 24/7 Support Team</t>
        </is>
      </c>
      <c r="B18" s="12" t="inlineStr">
        <is>
          <t>Custom</t>
        </is>
      </c>
      <c r="C18" s="12" t="inlineStr">
        <is>
          <t>Custom</t>
        </is>
      </c>
      <c r="D18" s="12" t="inlineStr">
        <is>
          <t>Per contract</t>
        </is>
      </c>
      <c r="E18" s="12" t="inlineStr"/>
      <c r="F18" s="12" t="inlineStr"/>
    </row>
    <row r="19" ht="8" customHeight="1">
      <c r="A19" s="4" t="n"/>
    </row>
    <row r="20" ht="18" customHeight="1">
      <c r="A20" s="24" t="inlineStr">
        <is>
          <t xml:space="preserve">  SALES POSITIONING — Support Packages</t>
        </is>
      </c>
    </row>
    <row r="21" ht="15" customHeight="1">
      <c r="A21" s="25" t="inlineStr">
        <is>
          <t xml:space="preserve">    Mission-Critical support recommended for Command, Enterprise, and any agency in active production.</t>
        </is>
      </c>
    </row>
    <row r="22" ht="15" customHeight="1">
      <c r="A22" s="25" t="inlineStr">
        <is>
          <t xml:space="preserve">    Dedicated support turns NexCort iQ from a software vendor into an operational partner.</t>
        </is>
      </c>
    </row>
    <row r="23" ht="15" customHeight="1">
      <c r="A23" s="25" t="inlineStr">
        <is>
          <t xml:space="preserve">    Priority support is included in Professional — be clear that Mission-Critical is an upgrade.</t>
        </is>
      </c>
    </row>
    <row r="24" ht="16" customHeight="1">
      <c r="A24" s="13" t="inlineStr">
        <is>
          <t>⚠  INTERNAL USE ONLY</t>
        </is>
      </c>
    </row>
  </sheetData>
  <mergeCells count="12">
    <mergeCell ref="A12:H12"/>
    <mergeCell ref="A2:F2"/>
    <mergeCell ref="A24:F24"/>
    <mergeCell ref="A13:F13"/>
    <mergeCell ref="A1:F1"/>
    <mergeCell ref="A5:F5"/>
    <mergeCell ref="A23:F23"/>
    <mergeCell ref="A19:H19"/>
    <mergeCell ref="A22:F22"/>
    <mergeCell ref="A3:F3"/>
    <mergeCell ref="A21:F21"/>
    <mergeCell ref="A20:F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STORAGE, USAGE &amp; OVERAGES</t>
        </is>
      </c>
    </row>
    <row r="3" ht="18" customHeight="1">
      <c r="A3" s="37" t="inlineStr">
        <is>
          <t>Included limits by plan · Per-unit overage rates · Call volume · Transcription · Media</t>
        </is>
      </c>
    </row>
    <row r="5" ht="20" customHeight="1">
      <c r="A5" s="39" t="inlineStr">
        <is>
          <t xml:space="preserve">  INCLUDED USAGE BY PLAN</t>
        </is>
      </c>
    </row>
    <row r="6" ht="32" customHeight="1">
      <c r="A6" s="8" t="inlineStr">
        <is>
          <t>Resource</t>
        </is>
      </c>
      <c r="B6" s="8" t="inlineStr">
        <is>
          <t>Essential</t>
        </is>
      </c>
      <c r="C6" s="8" t="inlineStr">
        <is>
          <t>Professional</t>
        </is>
      </c>
      <c r="D6" s="8" t="inlineStr">
        <is>
          <t>Command</t>
        </is>
      </c>
      <c r="E6" s="8" t="inlineStr">
        <is>
          <t>Enterprise</t>
        </is>
      </c>
      <c r="F6" s="8" t="inlineStr">
        <is>
          <t>Notes</t>
        </is>
      </c>
    </row>
    <row r="7" ht="16" customHeight="1">
      <c r="A7" s="9" t="inlineStr">
        <is>
          <t>Storage</t>
        </is>
      </c>
      <c r="B7" s="10" t="inlineStr">
        <is>
          <t>100 GB</t>
        </is>
      </c>
      <c r="C7" s="10" t="inlineStr">
        <is>
          <t>500 GB</t>
        </is>
      </c>
      <c r="D7" s="10" t="inlineStr">
        <is>
          <t>2 TB</t>
        </is>
      </c>
      <c r="E7" s="10" t="inlineStr">
        <is>
          <t>Custom</t>
        </is>
      </c>
      <c r="F7" s="10" t="inlineStr">
        <is>
          <t>Expandable via add-on</t>
        </is>
      </c>
    </row>
    <row r="8" ht="16" customHeight="1">
      <c r="A8" s="11" t="inlineStr">
        <is>
          <t>Call Recording Retention</t>
        </is>
      </c>
      <c r="B8" s="12" t="inlineStr">
        <is>
          <t>90 days</t>
        </is>
      </c>
      <c r="C8" s="12" t="inlineStr">
        <is>
          <t>180 days</t>
        </is>
      </c>
      <c r="D8" s="12" t="inlineStr">
        <is>
          <t>1 year</t>
        </is>
      </c>
      <c r="E8" s="12" t="inlineStr">
        <is>
          <t>Custom</t>
        </is>
      </c>
      <c r="F8" s="12" t="inlineStr"/>
    </row>
    <row r="9" ht="16" customHeight="1">
      <c r="A9" s="9" t="inlineStr">
        <is>
          <t>Transcription Volume</t>
        </is>
      </c>
      <c r="B9" s="20" t="inlineStr">
        <is>
          <t>Included</t>
        </is>
      </c>
      <c r="C9" s="20" t="inlineStr">
        <is>
          <t>Included</t>
        </is>
      </c>
      <c r="D9" s="20" t="inlineStr">
        <is>
          <t>Included</t>
        </is>
      </c>
      <c r="E9" s="10" t="inlineStr">
        <is>
          <t>Custom</t>
        </is>
      </c>
      <c r="F9" s="10" t="inlineStr">
        <is>
          <t>Volume limits per contract</t>
        </is>
      </c>
    </row>
    <row r="10" ht="16" customHeight="1">
      <c r="A10" s="11" t="inlineStr">
        <is>
          <t>Translation Requests</t>
        </is>
      </c>
      <c r="B10" s="22" t="inlineStr">
        <is>
          <t>Limited</t>
        </is>
      </c>
      <c r="C10" s="21" t="inlineStr">
        <is>
          <t>Included</t>
        </is>
      </c>
      <c r="D10" s="21" t="inlineStr">
        <is>
          <t>Included</t>
        </is>
      </c>
      <c r="E10" s="12" t="inlineStr">
        <is>
          <t>Custom</t>
        </is>
      </c>
      <c r="F10" s="12" t="inlineStr"/>
    </row>
    <row r="11" ht="16" customHeight="1">
      <c r="A11" s="9" t="inlineStr">
        <is>
          <t>API Calls / Month</t>
        </is>
      </c>
      <c r="B11" s="10" t="inlineStr">
        <is>
          <t>Standard</t>
        </is>
      </c>
      <c r="C11" s="10" t="inlineStr">
        <is>
          <t>Standard</t>
        </is>
      </c>
      <c r="D11" s="10" t="inlineStr">
        <is>
          <t>High</t>
        </is>
      </c>
      <c r="E11" s="10" t="inlineStr">
        <is>
          <t>Custom</t>
        </is>
      </c>
      <c r="F11" s="10" t="inlineStr"/>
    </row>
    <row r="12" ht="16" customHeight="1">
      <c r="A12" s="11" t="inlineStr">
        <is>
          <t>Media Storage (photos/video)</t>
        </is>
      </c>
      <c r="B12" s="22" t="inlineStr">
        <is>
          <t>Limited</t>
        </is>
      </c>
      <c r="C12" s="12" t="inlineStr">
        <is>
          <t>Standard</t>
        </is>
      </c>
      <c r="D12" s="12" t="inlineStr">
        <is>
          <t>Enhanced</t>
        </is>
      </c>
      <c r="E12" s="12" t="inlineStr">
        <is>
          <t>Custom</t>
        </is>
      </c>
      <c r="F12" s="12" t="inlineStr"/>
    </row>
    <row r="13" ht="8" customHeight="1">
      <c r="A13" s="4" t="n"/>
    </row>
    <row r="14" ht="20" customHeight="1">
      <c r="A14" s="39" t="inlineStr">
        <is>
          <t xml:space="preserve">  OVERAGE RATES</t>
        </is>
      </c>
    </row>
    <row r="15" ht="32" customHeight="1">
      <c r="A15" s="8" t="inlineStr">
        <is>
          <t>Resource</t>
        </is>
      </c>
      <c r="B15" s="8" t="inlineStr">
        <is>
          <t>Overage Rate</t>
        </is>
      </c>
      <c r="C15" s="8" t="inlineStr">
        <is>
          <t>Unit</t>
        </is>
      </c>
      <c r="D15" s="8" t="inlineStr">
        <is>
          <t>Notes</t>
        </is>
      </c>
      <c r="E15" s="8" t="inlineStr"/>
      <c r="F15" s="8" t="inlineStr"/>
    </row>
    <row r="16" ht="16" customHeight="1">
      <c r="A16" s="9" t="inlineStr">
        <is>
          <t>Additional Storage</t>
        </is>
      </c>
      <c r="B16" s="31" t="n">
        <v>0.08</v>
      </c>
      <c r="C16" s="10" t="inlineStr">
        <is>
          <t>per GB / month</t>
        </is>
      </c>
      <c r="D16" s="10" t="inlineStr">
        <is>
          <t>S3 standard + margin</t>
        </is>
      </c>
      <c r="E16" s="10" t="inlineStr"/>
      <c r="F16" s="10" t="inlineStr"/>
    </row>
    <row r="17" ht="16" customHeight="1">
      <c r="A17" s="11" t="inlineStr">
        <is>
          <t>Additional Call Volume</t>
        </is>
      </c>
      <c r="B17" s="32" t="n">
        <v>0.003</v>
      </c>
      <c r="C17" s="12" t="inlineStr">
        <is>
          <t>per call over limit</t>
        </is>
      </c>
      <c r="D17" s="12" t="inlineStr">
        <is>
          <t>Blended AI processing cost</t>
        </is>
      </c>
      <c r="E17" s="12" t="inlineStr"/>
      <c r="F17" s="12" t="inlineStr"/>
    </row>
    <row r="18" ht="16" customHeight="1">
      <c r="A18" s="9" t="inlineStr">
        <is>
          <t>Additional Transcription</t>
        </is>
      </c>
      <c r="B18" s="31" t="n">
        <v>0.01</v>
      </c>
      <c r="C18" s="10" t="inlineStr">
        <is>
          <t>per minute over limit</t>
        </is>
      </c>
      <c r="D18" s="10" t="inlineStr"/>
      <c r="E18" s="10" t="inlineStr"/>
      <c r="F18" s="10" t="inlineStr"/>
    </row>
    <row r="19" ht="16" customHeight="1">
      <c r="A19" s="11" t="inlineStr">
        <is>
          <t>Additional Translation Requests</t>
        </is>
      </c>
      <c r="B19" s="32" t="n">
        <v>0.05</v>
      </c>
      <c r="C19" s="12" t="inlineStr">
        <is>
          <t>per request over limit</t>
        </is>
      </c>
      <c r="D19" s="12" t="inlineStr"/>
      <c r="E19" s="12" t="inlineStr"/>
      <c r="F19" s="12" t="inlineStr"/>
    </row>
    <row r="20" ht="16" customHeight="1">
      <c r="A20" s="9" t="inlineStr">
        <is>
          <t>Additional Photo Storage</t>
        </is>
      </c>
      <c r="B20" s="31" t="n">
        <v>0.05</v>
      </c>
      <c r="C20" s="10" t="inlineStr">
        <is>
          <t>per 100 photos over limit</t>
        </is>
      </c>
      <c r="D20" s="10" t="inlineStr"/>
      <c r="E20" s="10" t="inlineStr"/>
      <c r="F20" s="10" t="inlineStr"/>
    </row>
    <row r="21" ht="16" customHeight="1">
      <c r="A21" s="11" t="inlineStr">
        <is>
          <t>Archive Storage</t>
        </is>
      </c>
      <c r="B21" s="32" t="n">
        <v>0.02</v>
      </c>
      <c r="C21" s="12" t="inlineStr">
        <is>
          <t>per GB / month</t>
        </is>
      </c>
      <c r="D21" s="12" t="inlineStr">
        <is>
          <t>Cold storage tier</t>
        </is>
      </c>
      <c r="E21" s="12" t="inlineStr"/>
      <c r="F21" s="12" t="inlineStr"/>
    </row>
    <row r="22" ht="16" customHeight="1">
      <c r="A22" s="9" t="inlineStr">
        <is>
          <t>Data Export</t>
        </is>
      </c>
      <c r="B22" s="31" t="n">
        <v>0.1</v>
      </c>
      <c r="C22" s="10" t="inlineStr">
        <is>
          <t>per GB exported</t>
        </is>
      </c>
      <c r="D22" s="10" t="inlineStr">
        <is>
          <t>Large exports only</t>
        </is>
      </c>
      <c r="E22" s="10" t="inlineStr"/>
      <c r="F22" s="10" t="inlineStr"/>
    </row>
    <row r="23" ht="16" customHeight="1">
      <c r="A23" s="11" t="inlineStr">
        <is>
          <t>High-Volume API Use</t>
        </is>
      </c>
      <c r="B23" s="12" t="inlineStr">
        <is>
          <t>Custom</t>
        </is>
      </c>
      <c r="C23" s="12" t="inlineStr">
        <is>
          <t>Custom</t>
        </is>
      </c>
      <c r="D23" s="12" t="inlineStr">
        <is>
          <t>Negotiate in contract</t>
        </is>
      </c>
      <c r="E23" s="12" t="inlineStr"/>
      <c r="F23" s="12" t="inlineStr"/>
    </row>
    <row r="24" ht="8" customHeight="1">
      <c r="A24" s="4" t="n"/>
    </row>
    <row r="25" ht="18" customHeight="1">
      <c r="A25" s="24" t="inlineStr">
        <is>
          <t xml:space="preserve">  SALES POSITIONING — Storage &amp; Overages</t>
        </is>
      </c>
    </row>
    <row r="26" ht="15" customHeight="1">
      <c r="A26" s="25" t="inlineStr">
        <is>
          <t xml:space="preserve">    Overages protect both the agency and NexCort iQ by allowing flexible usage without forcing an immediate plan change.</t>
        </is>
      </c>
    </row>
    <row r="27" ht="15" customHeight="1">
      <c r="A27" s="25" t="inlineStr">
        <is>
          <t xml:space="preserve">    Useful during storms, major incidents, seasonal spikes, or large-scale emergencies.</t>
        </is>
      </c>
    </row>
    <row r="28" ht="15" customHeight="1">
      <c r="A28" s="25" t="inlineStr">
        <is>
          <t xml:space="preserve">    Always discuss expected call volumes during discovery to right-size the plan before signing.</t>
        </is>
      </c>
    </row>
    <row r="29" ht="16" customHeight="1">
      <c r="A29" s="13" t="inlineStr">
        <is>
          <t>⚠  INTERNAL USE ONLY</t>
        </is>
      </c>
    </row>
  </sheetData>
  <mergeCells count="12">
    <mergeCell ref="A2:F2"/>
    <mergeCell ref="A28:F28"/>
    <mergeCell ref="A14:F14"/>
    <mergeCell ref="A24:H24"/>
    <mergeCell ref="A1:F1"/>
    <mergeCell ref="A5:F5"/>
    <mergeCell ref="A27:F27"/>
    <mergeCell ref="A26:F26"/>
    <mergeCell ref="A13:H13"/>
    <mergeCell ref="A3:F3"/>
    <mergeCell ref="A29:F29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PILOT PROGRAMS</t>
        </is>
      </c>
    </row>
    <row r="3" ht="18" customHeight="1">
      <c r="A3" s="37" t="inlineStr">
        <is>
          <t>Pre-packaged pilot bundles for common agency profiles</t>
        </is>
      </c>
    </row>
    <row r="5" ht="20" customHeight="1">
      <c r="A5" s="39" t="inlineStr">
        <is>
          <t xml:space="preserve">  PILOT PROGRAM OVERVIEW</t>
        </is>
      </c>
    </row>
    <row r="6" ht="32" customHeight="1">
      <c r="A6" s="8" t="inlineStr">
        <is>
          <t>Program</t>
        </is>
      </c>
      <c r="B6" s="8" t="inlineStr">
        <is>
          <t>Duration</t>
        </is>
      </c>
      <c r="C6" s="8" t="inlineStr">
        <is>
          <t>Fee Low</t>
        </is>
      </c>
      <c r="D6" s="8" t="inlineStr">
        <is>
          <t>Fee High</t>
        </is>
      </c>
      <c r="E6" s="8" t="inlineStr">
        <is>
          <t>Typical Scope</t>
        </is>
      </c>
      <c r="F6" s="8" t="inlineStr">
        <is>
          <t>Notes</t>
        </is>
      </c>
    </row>
    <row r="7" ht="16" customHeight="1">
      <c r="A7" s="9" t="inlineStr">
        <is>
          <t>Small City Pilot</t>
        </is>
      </c>
      <c r="B7" s="10" t="inlineStr">
        <is>
          <t>90 days</t>
        </is>
      </c>
      <c r="C7" s="18" t="n">
        <v>20000</v>
      </c>
      <c r="D7" s="18" t="n">
        <v>40000</v>
      </c>
      <c r="E7" s="10" t="inlineStr">
        <is>
          <t>Essential + setup + onboarding + training + CAD discovery</t>
        </is>
      </c>
      <c r="F7" s="10" t="inlineStr">
        <is>
          <t>Grant-friendly</t>
        </is>
      </c>
    </row>
    <row r="8" ht="16" customHeight="1">
      <c r="A8" s="11" t="inlineStr">
        <is>
          <t>County Professional Pilot</t>
        </is>
      </c>
      <c r="B8" s="12" t="inlineStr">
        <is>
          <t>90 days</t>
        </is>
      </c>
      <c r="C8" s="19" t="n">
        <v>50000</v>
      </c>
      <c r="D8" s="19" t="n">
        <v>100000</v>
      </c>
      <c r="E8" s="12" t="inlineStr">
        <is>
          <t>Professional + translation + caller media + CAD discovery/read-only + training</t>
        </is>
      </c>
      <c r="F8" s="12" t="inlineStr"/>
    </row>
    <row r="9" ht="16" customHeight="1">
      <c r="A9" s="9" t="inlineStr">
        <is>
          <t>Command Center Pilot</t>
        </is>
      </c>
      <c r="B9" s="10" t="inlineStr">
        <is>
          <t>90–180 days</t>
        </is>
      </c>
      <c r="C9" s="18" t="n">
        <v>100000</v>
      </c>
      <c r="D9" s="18" t="n">
        <v>250000</v>
      </c>
      <c r="E9" s="10" t="inlineStr">
        <is>
          <t>Command + CAD read-only + major incident + war rooms + onsite + training</t>
        </is>
      </c>
      <c r="F9" s="10" t="inlineStr"/>
    </row>
    <row r="10" ht="16" customHeight="1">
      <c r="A10" s="11" t="inlineStr">
        <is>
          <t>Enterprise / Statewide Pilot</t>
        </is>
      </c>
      <c r="B10" s="12" t="inlineStr">
        <is>
          <t>6 months</t>
        </is>
      </c>
      <c r="C10" s="19" t="n">
        <v>250000</v>
      </c>
      <c r="D10" s="19" t="n">
        <v>750000</v>
      </c>
      <c r="E10" s="12" t="inlineStr">
        <is>
          <t>Enterprise architecture + multi-site + custom integrations + dedicated support</t>
        </is>
      </c>
      <c r="F10" s="12" t="inlineStr">
        <is>
          <t>Custom SOW required</t>
        </is>
      </c>
    </row>
    <row r="11" ht="8" customHeight="1">
      <c r="A11" s="4" t="n"/>
    </row>
    <row r="12" ht="18" customHeight="1">
      <c r="A12" s="24" t="inlineStr">
        <is>
          <t xml:space="preserve">  SALES POSITIONING — Small City Pilot</t>
        </is>
      </c>
    </row>
    <row r="13" ht="15" customHeight="1">
      <c r="A13" s="25" t="inlineStr">
        <is>
          <t xml:space="preserve">    Smaller municipalities that want to evaluate NexCort iQ without a full production commitment.</t>
        </is>
      </c>
    </row>
    <row r="14" ht="15" customHeight="1">
      <c r="A14" s="25" t="inlineStr">
        <is>
          <t xml:space="preserve">    Usually includes Essential-level access, setup, onboarding, training, and CAD discovery.</t>
        </is>
      </c>
    </row>
    <row r="15" ht="15" customHeight="1">
      <c r="A15" s="25" t="inlineStr">
        <is>
          <t xml:space="preserve">    Sales angle: low-risk, practical way to test value, collect feedback, and support grant-funded modernization.</t>
        </is>
      </c>
    </row>
    <row r="16" ht="8" customHeight="1">
      <c r="A16" s="4" t="n"/>
    </row>
    <row r="17" ht="18" customHeight="1">
      <c r="A17" s="24" t="inlineStr">
        <is>
          <t xml:space="preserve">  SALES POSITIONING — County Professional Pilot</t>
        </is>
      </c>
    </row>
    <row r="18" ht="15" customHeight="1">
      <c r="A18" s="25" t="inlineStr">
        <is>
          <t xml:space="preserve">    Mid-size cities, counties, or regional PSAPs ready for a broader operational test.</t>
        </is>
      </c>
    </row>
    <row r="19" ht="15" customHeight="1">
      <c r="A19" s="25" t="inlineStr">
        <is>
          <t xml:space="preserve">    Includes Professional-level features: translation, caller media, QA, and supervisor visibility.</t>
        </is>
      </c>
    </row>
    <row r="20" ht="15" customHeight="1">
      <c r="A20" s="25" t="inlineStr">
        <is>
          <t xml:space="preserve">    Sales angle: demonstrates value across multiple workflows — not just basic AI triage.</t>
        </is>
      </c>
    </row>
    <row r="21" ht="8" customHeight="1">
      <c r="A21" s="4" t="n"/>
    </row>
    <row r="22" ht="18" customHeight="1">
      <c r="A22" s="24" t="inlineStr">
        <is>
          <t xml:space="preserve">  SALES POSITIONING — Command Center Pilot</t>
        </is>
      </c>
    </row>
    <row r="23" ht="15" customHeight="1">
      <c r="A23" s="25" t="inlineStr">
        <is>
          <t xml:space="preserve">    Larger agencies, EOCs, or regional response environments.</t>
        </is>
      </c>
    </row>
    <row r="24" ht="15" customHeight="1">
      <c r="A24" s="25" t="inlineStr">
        <is>
          <t xml:space="preserve">    May include Command-level tools, war rooms, onsite support, and expanded training.</t>
        </is>
      </c>
    </row>
    <row r="25" ht="15" customHeight="1">
      <c r="A25" s="25" t="inlineStr">
        <is>
          <t xml:space="preserve">    Sales angle: proves NexCort iQ as a command and coordination platform.</t>
        </is>
      </c>
    </row>
    <row r="26" ht="8" customHeight="1">
      <c r="A26" s="4" t="n"/>
    </row>
    <row r="27" ht="18" customHeight="1">
      <c r="A27" s="24" t="inlineStr">
        <is>
          <t xml:space="preserve">  SALES POSITIONING — Enterprise / Statewide Program</t>
        </is>
      </c>
    </row>
    <row r="28" ht="15" customHeight="1">
      <c r="A28" s="25" t="inlineStr">
        <is>
          <t xml:space="preserve">    Full-scale deployment for multi-agency or statewide modernization.</t>
        </is>
      </c>
    </row>
    <row r="29" ht="15" customHeight="1">
      <c r="A29" s="25" t="inlineStr">
        <is>
          <t xml:space="preserve">    Includes enterprise architecture, multi-site rollout, custom integrations, and dedicated support.</t>
        </is>
      </c>
    </row>
    <row r="30" ht="15" customHeight="1">
      <c r="A30" s="25" t="inlineStr">
        <is>
          <t xml:space="preserve">    Sales angle: supports long-term public safety transformation — strong fit for statewide grants.</t>
        </is>
      </c>
    </row>
    <row r="31" ht="8" customHeight="1">
      <c r="A31" s="4" t="n"/>
    </row>
    <row r="32" ht="16" customHeight="1">
      <c r="A32" s="13" t="inlineStr">
        <is>
          <t>⚠  INTERNAL USE ONLY — Pilot pricing to be approved by Sales Director before quoting.</t>
        </is>
      </c>
    </row>
  </sheetData>
  <mergeCells count="26">
    <mergeCell ref="A16:F16"/>
    <mergeCell ref="A27:F27"/>
    <mergeCell ref="A11:H11"/>
    <mergeCell ref="A12:F12"/>
    <mergeCell ref="A18:F18"/>
    <mergeCell ref="A3:F3"/>
    <mergeCell ref="A26:F26"/>
    <mergeCell ref="A21:F21"/>
    <mergeCell ref="A2:F2"/>
    <mergeCell ref="A14:F14"/>
    <mergeCell ref="A5:F5"/>
    <mergeCell ref="A23:F23"/>
    <mergeCell ref="A32:F32"/>
    <mergeCell ref="A22:F22"/>
    <mergeCell ref="A17:F17"/>
    <mergeCell ref="A20:F20"/>
    <mergeCell ref="A29:F29"/>
    <mergeCell ref="A28:F28"/>
    <mergeCell ref="A13:F13"/>
    <mergeCell ref="A19:F19"/>
    <mergeCell ref="A31:F31"/>
    <mergeCell ref="A30:F30"/>
    <mergeCell ref="A15:F15"/>
    <mergeCell ref="A24:F24"/>
    <mergeCell ref="A1:F1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24" customWidth="1" min="4" max="4"/>
    <col width="4" customWidth="1" min="5" max="5"/>
    <col width="16" customWidth="1" min="6" max="6"/>
    <col width="4" customWidth="1" min="7" max="7"/>
    <col width="16" customWidth="1" min="8" max="8"/>
    <col width="4" customWidth="1" min="9" max="9"/>
    <col width="20" customWidth="1" min="10" max="10"/>
    <col width="4" customWidth="1" min="11" max="11"/>
  </cols>
  <sheetData>
    <row r="1" ht="34" customHeight="1">
      <c r="A1" s="74" t="inlineStr">
        <is>
          <t>NEXCORT IQ</t>
        </is>
      </c>
    </row>
    <row r="2" ht="22" customHeight="1">
      <c r="A2" s="75" t="inlineStr">
        <is>
          <t>INTERACTIVE QUOTE BUILDER  —  INTERNAL USE ONLY</t>
        </is>
      </c>
    </row>
    <row r="3" ht="16" customHeight="1">
      <c r="A3" s="76" t="inlineStr">
        <is>
          <t>🟡 Yellow = you answer   |   🔵 Blue = auto-calculated   |   See "Client Quote" tab for printable output</t>
        </is>
      </c>
    </row>
    <row r="4" ht="6" customHeight="1">
      <c r="A4" s="4" t="n"/>
    </row>
    <row r="5" ht="32" customHeight="1">
      <c r="A5" s="77" t="inlineStr"/>
      <c r="B5" s="77" t="inlineStr">
        <is>
          <t>Question / Line Item</t>
        </is>
      </c>
      <c r="C5" s="77" t="inlineStr">
        <is>
          <t>Category</t>
        </is>
      </c>
      <c r="D5" s="77" t="inlineStr">
        <is>
          <t>Your Answer (dropdown)</t>
        </is>
      </c>
      <c r="E5" s="77" t="inlineStr"/>
      <c r="F5" s="77" t="inlineStr">
        <is>
          <t>Std Unit Price</t>
        </is>
      </c>
      <c r="G5" s="77" t="inlineStr"/>
      <c r="H5" s="77" t="inlineStr">
        <is>
          <t>Override Price</t>
        </is>
      </c>
      <c r="I5" s="77" t="inlineStr"/>
      <c r="J5" s="77" t="inlineStr">
        <is>
          <t>Monthly Total</t>
        </is>
      </c>
      <c r="K5" s="77" t="inlineStr"/>
    </row>
    <row r="6" ht="14" customHeight="1">
      <c r="A6" s="78" t="inlineStr">
        <is>
          <t xml:space="preserve">  Override Price = leave blank to use standard. Enter a custom value to override for this quote only. Red border = override active.</t>
        </is>
      </c>
    </row>
    <row r="7" ht="20" customHeight="1">
      <c r="A7" s="79" t="inlineStr">
        <is>
          <t xml:space="preserve">  SECTION 1 — AGENCY PROFILE</t>
        </is>
      </c>
    </row>
    <row r="8" ht="18" customHeight="1">
      <c r="A8" s="80" t="inlineStr">
        <is>
          <t>1</t>
        </is>
      </c>
      <c r="B8" s="81" t="inlineStr">
        <is>
          <t>Agency / Department Name</t>
        </is>
      </c>
      <c r="C8" s="42" t="n"/>
      <c r="D8" s="82" t="n"/>
      <c r="E8" s="42" t="n"/>
      <c r="F8" s="44" t="n"/>
      <c r="G8" s="67" t="n"/>
      <c r="H8" s="44" t="n"/>
      <c r="I8" s="67" t="n"/>
      <c r="J8" s="44" t="n"/>
      <c r="K8" s="67" t="n"/>
    </row>
    <row r="9" ht="18" customHeight="1">
      <c r="A9" s="80" t="inlineStr">
        <is>
          <t>2</t>
        </is>
      </c>
      <c r="B9" s="81" t="inlineStr">
        <is>
          <t>Contact Name &amp; Title</t>
        </is>
      </c>
      <c r="C9" s="42" t="n"/>
      <c r="D9" s="82" t="n"/>
      <c r="E9" s="42" t="n"/>
      <c r="F9" s="44" t="n"/>
      <c r="G9" s="67" t="n"/>
      <c r="H9" s="44" t="n"/>
      <c r="I9" s="67" t="n"/>
      <c r="J9" s="44" t="n"/>
      <c r="K9" s="67" t="n"/>
    </row>
    <row r="10" ht="18" customHeight="1">
      <c r="A10" s="80" t="inlineStr">
        <is>
          <t>3</t>
        </is>
      </c>
      <c r="B10" s="81" t="inlineStr">
        <is>
          <t>Number of Dispatcher Seats</t>
        </is>
      </c>
      <c r="C10" s="42" t="n"/>
      <c r="D10" s="82" t="n"/>
      <c r="E10" s="42" t="n"/>
      <c r="F10" s="44" t="n"/>
      <c r="G10" s="67" t="n"/>
      <c r="H10" s="44" t="n"/>
      <c r="I10" s="67" t="n"/>
      <c r="J10" s="44" t="n"/>
      <c r="K10" s="67" t="n"/>
    </row>
    <row r="11" ht="18" customHeight="1">
      <c r="A11" s="80" t="inlineStr">
        <is>
          <t>4</t>
        </is>
      </c>
      <c r="B11" s="81" t="inlineStr">
        <is>
          <t>Number of Admin / Supervisor Seats</t>
        </is>
      </c>
      <c r="C11" s="42" t="n"/>
      <c r="D11" s="82" t="n"/>
      <c r="E11" s="42" t="n"/>
      <c r="F11" s="44" t="n"/>
      <c r="G11" s="67" t="n"/>
      <c r="H11" s="44" t="n"/>
      <c r="I11" s="67" t="n"/>
      <c r="J11" s="44" t="n"/>
      <c r="K11" s="67" t="n"/>
    </row>
    <row r="12" ht="18" customHeight="1">
      <c r="A12" s="80" t="inlineStr">
        <is>
          <t>5</t>
        </is>
      </c>
      <c r="B12" s="81" t="inlineStr">
        <is>
          <t>Estimated Call Volume / Month</t>
        </is>
      </c>
      <c r="C12" s="42" t="n"/>
      <c r="D12" s="82" t="n"/>
      <c r="E12" s="42" t="n"/>
      <c r="F12" s="44" t="n"/>
      <c r="G12" s="67" t="n"/>
      <c r="H12" s="44" t="n"/>
      <c r="I12" s="67" t="n"/>
      <c r="J12" s="44" t="n"/>
      <c r="K12" s="67" t="n"/>
    </row>
    <row r="13" ht="6" customHeight="1">
      <c r="A13" s="4" t="n"/>
    </row>
    <row r="14" ht="20" customHeight="1">
      <c r="A14" s="79" t="inlineStr">
        <is>
          <t xml:space="preserve">  SECTION 2 — BASE PLAN SELECTION</t>
        </is>
      </c>
    </row>
    <row r="15" ht="20" customHeight="1">
      <c r="A15" s="80" t="inlineStr">
        <is>
          <t>6</t>
        </is>
      </c>
      <c r="B15" s="83" t="inlineStr">
        <is>
          <t>Base Plan</t>
        </is>
      </c>
      <c r="C15" s="42" t="n"/>
      <c r="D15" s="82" t="n"/>
      <c r="E15" s="42" t="n"/>
      <c r="F15" s="84">
        <f>IF(D15="Essential",IF(D10&lt;=3,2800,IF(D10&lt;=6,4200,IF(D10&lt;=8,5400,IF(D10&lt;=10,6000,6000)))),IF(D15="Professional",IF(D10&lt;=10,8500,IF(D10&lt;=18,13000,IF(D10&lt;=23,15500,IF(D10&lt;=25,18000,18000)))),IF(D15="Command",IF(D10&lt;=25,22500,IF(D10&lt;=50,31000,IF(D10&lt;=65,40000,IF(D10&lt;=75,50000,50000)))),IF(D15="Enterprise",80000,0))))</f>
        <v/>
      </c>
      <c r="G15" s="42" t="n"/>
      <c r="H15" s="85" t="n"/>
      <c r="I15" s="42" t="n"/>
      <c r="J15" s="86">
        <f>IF(ISNUMBER(H15),H15,F15)</f>
        <v/>
      </c>
      <c r="K15" s="42" t="n"/>
    </row>
    <row r="16" ht="20" customHeight="1">
      <c r="A16" s="80" t="inlineStr">
        <is>
          <t>7</t>
        </is>
      </c>
      <c r="B16" s="83" t="inlineStr">
        <is>
          <t>Contract Term</t>
        </is>
      </c>
      <c r="C16" s="42" t="n"/>
      <c r="D16" s="82" t="n"/>
      <c r="E16" s="42" t="n"/>
      <c r="F16" s="87">
        <f>IF(D16="1-year",0,IF(D16="2-year",0.15,IF(D16="3-year",0.20,0)))</f>
        <v/>
      </c>
      <c r="G16" s="42" t="n"/>
      <c r="H16" s="88" t="n"/>
      <c r="I16" s="42" t="n"/>
      <c r="J16" s="89" t="inlineStr">
        <is>
          <t>Discount rate — applied in summary</t>
        </is>
      </c>
      <c r="K16" s="42" t="n"/>
    </row>
    <row r="17" ht="20" customHeight="1">
      <c r="A17" s="80" t="inlineStr">
        <is>
          <t>8</t>
        </is>
      </c>
      <c r="B17" s="83" t="inlineStr">
        <is>
          <t>Dispatcher Seat Overage (auto)</t>
        </is>
      </c>
      <c r="C17" s="42" t="n"/>
      <c r="D17" s="82" t="n"/>
      <c r="E17" s="42" t="n"/>
      <c r="F17" s="84">
        <f>IF(D15="Essential",150,IF(D15="Professional",125,IF(D15="Command",100,IF(D15="Enterprise",88,0))))</f>
        <v/>
      </c>
      <c r="G17" s="42" t="n"/>
      <c r="H17" s="85" t="n"/>
      <c r="I17" s="42" t="n"/>
      <c r="J17" s="86">
        <f>IF(ISNUMBER(H17),H17,MAX(0,D10-IF(D15="Essential",10,IF(D15="Professional",25,IF(D15="Command",75,IF(D15="Enterprise",200,0)))))*F17)</f>
        <v/>
      </c>
      <c r="K17" s="42" t="n"/>
    </row>
    <row r="18" ht="20" customHeight="1">
      <c r="A18" s="80" t="inlineStr">
        <is>
          <t>9</t>
        </is>
      </c>
      <c r="B18" s="83" t="inlineStr">
        <is>
          <t>Admin / Supervisor Seat Overage (auto)</t>
        </is>
      </c>
      <c r="C18" s="42" t="n"/>
      <c r="D18" s="82" t="n"/>
      <c r="E18" s="42" t="n"/>
      <c r="F18" s="84">
        <f>IF(D15="Essential",100,IF(D15="Professional",100,IF(D15="Command",85,IF(D15="Enterprise",90,0))))</f>
        <v/>
      </c>
      <c r="G18" s="42" t="n"/>
      <c r="H18" s="85" t="n"/>
      <c r="I18" s="42" t="n"/>
      <c r="J18" s="86">
        <f>IF(ISNUMBER(H18),H18,MAX(0,D11-IF(D15="Essential",3,IF(D15="Professional",8,IF(D15="Command",20,IF(D15="Enterprise",30,0)))))*F18)</f>
        <v/>
      </c>
      <c r="K18" s="42" t="n"/>
    </row>
    <row r="19" ht="20" customHeight="1">
      <c r="A19" s="80" t="inlineStr">
        <is>
          <t>10</t>
        </is>
      </c>
      <c r="B19" s="83" t="inlineStr">
        <is>
          <t>Setup &amp; Implementation Fee</t>
        </is>
      </c>
      <c r="C19" s="42" t="n"/>
      <c r="D19" s="82" t="n"/>
      <c r="E19" s="42" t="n"/>
      <c r="F19" s="84">
        <f>IF(D15="Essential",IF(D10&lt;=3,10000,IF(D10&lt;=6,12500,IF(D10&lt;=8,17500,22500))),IF(D15="Professional",IF(D10&lt;=10,25000,IF(D10&lt;=18,35000,IF(D10&lt;=23,45000,55000))),IF(D15="Command",IF(D10&lt;=25,75000,IF(D10&lt;=50,90000,IF(D10&lt;=65,110000,130000))),IF(D15="Enterprise",200000,0))))</f>
        <v/>
      </c>
      <c r="G19" s="42" t="n"/>
      <c r="H19" s="85" t="n"/>
      <c r="I19" s="42" t="n"/>
      <c r="J19" s="90">
        <f>IF(ISNUMBER(H19),H19,F19)</f>
        <v/>
      </c>
      <c r="K19" s="42" t="n"/>
    </row>
    <row r="20" ht="6" customHeight="1">
      <c r="A20" s="4" t="n"/>
    </row>
    <row r="21" ht="16" customHeight="1">
      <c r="A21" s="91">
        <f>IF(MAX(F16,D22)&gt;0.15,"⚠  DISCOUNT &gt;15% — Sales Director approval required","✓  Discount within standard range")</f>
        <v/>
      </c>
    </row>
    <row r="22" ht="20" customHeight="1">
      <c r="A22" s="80" t="inlineStr">
        <is>
          <t>11</t>
        </is>
      </c>
      <c r="B22" s="83" t="inlineStr">
        <is>
          <t>Additional Discount Override (0–25%)</t>
        </is>
      </c>
      <c r="C22" s="42" t="n"/>
      <c r="D22" s="82" t="n"/>
      <c r="E22" s="42" t="n"/>
      <c r="F22" s="87">
        <f>F16</f>
        <v/>
      </c>
      <c r="G22" s="42" t="n"/>
      <c r="H22" s="88" t="n"/>
      <c r="I22" s="42" t="n"/>
      <c r="J22" s="92">
        <f>MAX(F16,D22)</f>
        <v/>
      </c>
      <c r="K22" s="42" t="n"/>
    </row>
    <row r="23" ht="6" customHeight="1">
      <c r="A23" s="4" t="n"/>
    </row>
    <row r="24" ht="20" customHeight="1">
      <c r="A24" s="79" t="inlineStr">
        <is>
          <t xml:space="preserve">  SECTION 3 — ADD-ON MODULES  (all add-ons shown — select None to exclude)</t>
        </is>
      </c>
    </row>
    <row r="25" ht="20" customHeight="1">
      <c r="A25" s="80" t="inlineStr">
        <is>
          <t>12</t>
        </is>
      </c>
      <c r="B25" s="81" t="inlineStr">
        <is>
          <t>CAD Integration</t>
        </is>
      </c>
      <c r="C25" s="42" t="n"/>
      <c r="D25" s="82" t="n"/>
      <c r="E25" s="42" t="n"/>
      <c r="F25" s="84">
        <f>IF(D25="None",0,IF(D25="Discovery Workshop ($7,500)",7500,IF(D25="Discovery Workshop Advanced ($15,000)",15000,IF(D25="Vendor Coordination Basic ($10,000)",10000,IF(D25="Vendor Coordination Premium ($25,000)",25000,IF(D25="Read-Only Tier 1 ($35,000)",35000,IF(D25="Read-Only Tier 2 ($55,000)",55000,IF(D25="Read-Only Tier 3 ($75,000)",75000,IF(D25="Read-Only Tier 4 ($100,000)",100000,IF(D25="Assisted Write-Back T1 ($75,000)",75000,IF(D25="Assisted Write-Back T2 ($125,000)",125000,IF(D25="Assisted Write-Back T3 ($175,000)",175000,IF(D25="Automated Write-Back T1 ($150,000)",150000,IF(D25="Automated Write-Back T2 ($250,000)",250000,0))))))))))))))</f>
        <v/>
      </c>
      <c r="G25" s="42" t="n"/>
      <c r="H25" s="85" t="n"/>
      <c r="I25" s="42" t="n"/>
      <c r="J25" s="90">
        <f>IF(ISNUMBER(H25),H25,F25)</f>
        <v/>
      </c>
      <c r="K25" s="42" t="n"/>
    </row>
    <row r="26" ht="20" customHeight="1">
      <c r="A26" s="80" t="inlineStr">
        <is>
          <t>13</t>
        </is>
      </c>
      <c r="B26" s="81" t="inlineStr">
        <is>
          <t>AI Triage Workflows</t>
        </is>
      </c>
      <c r="C26" s="42" t="n"/>
      <c r="D26" s="82" t="n"/>
      <c r="E26" s="42" t="n"/>
      <c r="F26" s="84">
        <f>IF(D26="None",0,IF(D26="Basic 5-10 rules ($2,500/mo)",2500,IF(D26="Standard 10-25 rules ($5,000/mo)",5000,IF(D26="Premium 25+ rules ($7,500/mo)",7500,0))))</f>
        <v/>
      </c>
      <c r="G26" s="42" t="n"/>
      <c r="H26" s="85" t="n"/>
      <c r="I26" s="42" t="n"/>
      <c r="J26" s="86">
        <f>IF(ISNUMBER(H26),H26,F26)</f>
        <v/>
      </c>
      <c r="K26" s="42" t="n"/>
    </row>
    <row r="27" ht="20" customHeight="1">
      <c r="A27" s="80" t="inlineStr">
        <is>
          <t>14</t>
        </is>
      </c>
      <c r="B27" s="81" t="inlineStr">
        <is>
          <t>AI Confidence Scoring</t>
        </is>
      </c>
      <c r="C27" s="42" t="n"/>
      <c r="D27" s="82" t="n"/>
      <c r="E27" s="42" t="n"/>
      <c r="F27" s="84">
        <f>IF(D27="None",0,IF(D27="Basic ($1,500/mo)",1500,IF(D27="Advanced ($3,500/mo)",3500,IF(D27="Premium ($5,000/mo)",5000,0))))</f>
        <v/>
      </c>
      <c r="G27" s="42" t="n"/>
      <c r="H27" s="85" t="n"/>
      <c r="I27" s="42" t="n"/>
      <c r="J27" s="86">
        <f>IF(ISNUMBER(H27),H27,F27)</f>
        <v/>
      </c>
      <c r="K27" s="42" t="n"/>
    </row>
    <row r="28" ht="20" customHeight="1">
      <c r="A28" s="80" t="inlineStr">
        <is>
          <t>15</t>
        </is>
      </c>
      <c r="B28" s="81" t="inlineStr">
        <is>
          <t>AI Incident Summarization</t>
        </is>
      </c>
      <c r="C28" s="42" t="n"/>
      <c r="D28" s="82" t="n"/>
      <c r="E28" s="42" t="n"/>
      <c r="F28" s="84">
        <f>IF(D28="None",0,IF(D28="Basic &lt;5K calls ($1,500/mo)",1500,IF(D28="Standard 5K-20K calls ($3,500/mo)",3500,IF(D28="Premium 20K+ calls ($5,000/mo)",5000,0))))</f>
        <v/>
      </c>
      <c r="G28" s="42" t="n"/>
      <c r="H28" s="85" t="n"/>
      <c r="I28" s="42" t="n"/>
      <c r="J28" s="86">
        <f>IF(ISNUMBER(H28),H28,F28)</f>
        <v/>
      </c>
      <c r="K28" s="42" t="n"/>
    </row>
    <row r="29" ht="20" customHeight="1">
      <c r="A29" s="80" t="inlineStr">
        <is>
          <t>16</t>
        </is>
      </c>
      <c r="B29" s="81" t="inlineStr">
        <is>
          <t>AI Dispatcher Recommendation Engine</t>
        </is>
      </c>
      <c r="C29" s="42" t="n"/>
      <c r="D29" s="82" t="n"/>
      <c r="E29" s="42" t="n"/>
      <c r="F29" s="84">
        <f>IF(D29="None",0,IF(D29="Standard ($2,500/mo)",2500,IF(D29="Advanced ($10,000/mo)",10000,0)))</f>
        <v/>
      </c>
      <c r="G29" s="42" t="n"/>
      <c r="H29" s="85" t="n"/>
      <c r="I29" s="42" t="n"/>
      <c r="J29" s="86">
        <f>IF(ISNUMBER(H29),H29,F29)</f>
        <v/>
      </c>
      <c r="K29" s="42" t="n"/>
    </row>
    <row r="30" ht="20" customHeight="1">
      <c r="A30" s="80" t="inlineStr">
        <is>
          <t>17</t>
        </is>
      </c>
      <c r="B30" s="81" t="inlineStr">
        <is>
          <t>Enhanced Transcription Accuracy</t>
        </is>
      </c>
      <c r="C30" s="42" t="n"/>
      <c r="D30" s="82" t="n"/>
      <c r="E30" s="42" t="n"/>
      <c r="F30" s="84">
        <f>IF(D30="None",0,IF(D30="Tier 1 &lt;5K calls ($1,500/mo)",1500,IF(D30="Tier 2 5K-15K calls ($3,000/mo)",3000,IF(D30="Tier 3 15K+ calls ($5,000/mo)",5000,0))))</f>
        <v/>
      </c>
      <c r="G30" s="42" t="n"/>
      <c r="H30" s="85" t="n"/>
      <c r="I30" s="42" t="n"/>
      <c r="J30" s="86">
        <f>IF(ISNUMBER(H30),H30,F30)</f>
        <v/>
      </c>
      <c r="K30" s="42" t="n"/>
    </row>
    <row r="31" ht="20" customHeight="1">
      <c r="A31" s="80" t="inlineStr">
        <is>
          <t>18</t>
        </is>
      </c>
      <c r="B31" s="81" t="inlineStr">
        <is>
          <t>Speaker Diarization</t>
        </is>
      </c>
      <c r="C31" s="42" t="n"/>
      <c r="D31" s="82" t="n"/>
      <c r="E31" s="42" t="n"/>
      <c r="F31" s="84">
        <f>IF(D31="None",0,IF(D31="Tier 1 &lt;5K ($1,000/mo)",1000,IF(D31="Tier 2 5K-15K ($2,500/mo)",2500,IF(D31="Tier 3 15K+ ($4,000/mo)",4000,0))))</f>
        <v/>
      </c>
      <c r="G31" s="42" t="n"/>
      <c r="H31" s="85" t="n"/>
      <c r="I31" s="42" t="n"/>
      <c r="J31" s="86">
        <f>IF(ISNUMBER(H31),H31,F31)</f>
        <v/>
      </c>
      <c r="K31" s="42" t="n"/>
    </row>
    <row r="32" ht="20" customHeight="1">
      <c r="A32" s="80" t="inlineStr">
        <is>
          <t>19</t>
        </is>
      </c>
      <c r="B32" s="81" t="inlineStr">
        <is>
          <t>Live Translation</t>
        </is>
      </c>
      <c r="C32" s="42" t="n"/>
      <c r="D32" s="82" t="n"/>
      <c r="E32" s="42" t="n"/>
      <c r="F32" s="84">
        <f>IF(OR(D32="None (included Pro+)",D32="None"),0,IF(D32="Tier 1 2-3 languages ($2,500/mo)",2500,IF(D32="Tier 2 4-6 languages ($5,500/mo)",5500,IF(D32="Tier 3 7-10 languages ($8,000/mo)",8000,IF(D32="Tier 4 10+ languages ($10,000/mo)",10000,0)))))</f>
        <v/>
      </c>
      <c r="G32" s="42" t="n"/>
      <c r="H32" s="85" t="n"/>
      <c r="I32" s="42" t="n"/>
      <c r="J32" s="86">
        <f>IF(D15="Essential",IF(ISNUMBER(H32),H32,F32),0)</f>
        <v/>
      </c>
      <c r="K32" s="42" t="n"/>
    </row>
    <row r="33" ht="20" customHeight="1">
      <c r="A33" s="80" t="inlineStr">
        <is>
          <t>20</t>
        </is>
      </c>
      <c r="B33" s="81" t="inlineStr">
        <is>
          <t>Language Packs (Top 10 Languages)</t>
        </is>
      </c>
      <c r="C33" s="42" t="n"/>
      <c r="D33" s="82" t="n"/>
      <c r="E33" s="42" t="n"/>
      <c r="F33" s="84">
        <f>IF(D33="None",0,IF(D33="Top 10 Languages ($3,500/mo)",3500,IF(D33="Top 15 Languages ($5,000/mo)",5000,0)))</f>
        <v/>
      </c>
      <c r="G33" s="42" t="n"/>
      <c r="H33" s="85" t="n"/>
      <c r="I33" s="42" t="n"/>
      <c r="J33" s="86">
        <f>IF(ISNUMBER(H33),H33,F33)</f>
        <v/>
      </c>
      <c r="K33" s="42" t="n"/>
    </row>
    <row r="34" ht="20" customHeight="1">
      <c r="A34" s="80" t="inlineStr">
        <is>
          <t>21</t>
        </is>
      </c>
      <c r="B34" s="81" t="inlineStr">
        <is>
          <t>Caller SMS Link Generation</t>
        </is>
      </c>
      <c r="C34" s="42" t="n"/>
      <c r="D34" s="82" t="n"/>
      <c r="E34" s="42" t="n"/>
      <c r="F34" s="84">
        <f>IF(D34="None",0,IF(D34="Basic &lt;500 links ($1,500/mo)",1500,IF(D34="Standard ($5,000/mo)",5000,0)))</f>
        <v/>
      </c>
      <c r="G34" s="42" t="n"/>
      <c r="H34" s="85" t="n"/>
      <c r="I34" s="42" t="n"/>
      <c r="J34" s="86">
        <f>IF(ISNUMBER(H34),H34,F34)</f>
        <v/>
      </c>
      <c r="K34" s="42" t="n"/>
    </row>
    <row r="35" ht="20" customHeight="1">
      <c r="A35" s="80" t="inlineStr">
        <is>
          <t>22</t>
        </is>
      </c>
      <c r="B35" s="81" t="inlineStr">
        <is>
          <t>Caller Photo Upload</t>
        </is>
      </c>
      <c r="C35" s="42" t="n"/>
      <c r="D35" s="82" t="n"/>
      <c r="E35" s="42" t="n"/>
      <c r="F35" s="84">
        <f>IF(D35="None",0,IF(D35="Basic 500 photos ($1,000/mo)",1000,IF(D35="Standard 2K photos ($2,500/mo)",2500,IF(D35="Premium 5K+ photos ($4,000/mo)",4000,0))))</f>
        <v/>
      </c>
      <c r="G35" s="42" t="n"/>
      <c r="H35" s="85" t="n"/>
      <c r="I35" s="42" t="n"/>
      <c r="J35" s="86">
        <f>IF(ISNUMBER(H35),H35,F35)</f>
        <v/>
      </c>
      <c r="K35" s="42" t="n"/>
    </row>
    <row r="36" ht="20" customHeight="1">
      <c r="A36" s="80" t="inlineStr">
        <is>
          <t>23</t>
        </is>
      </c>
      <c r="B36" s="81" t="inlineStr">
        <is>
          <t>Caller Video Upload</t>
        </is>
      </c>
      <c r="C36" s="42" t="n"/>
      <c r="D36" s="82" t="n"/>
      <c r="E36" s="42" t="n"/>
      <c r="F36" s="84">
        <f>IF(D36="None",0,IF(D36="Standard ($2,500/mo)",2500,IF(D36="Premium ($8,500/mo)",8500,0)))</f>
        <v/>
      </c>
      <c r="G36" s="42" t="n"/>
      <c r="H36" s="85" t="n"/>
      <c r="I36" s="42" t="n"/>
      <c r="J36" s="86">
        <f>IF(ISNUMBER(H36),H36,F36)</f>
        <v/>
      </c>
      <c r="K36" s="42" t="n"/>
    </row>
    <row r="37" ht="20" customHeight="1">
      <c r="A37" s="80" t="inlineStr">
        <is>
          <t>24</t>
        </is>
      </c>
      <c r="B37" s="81" t="inlineStr">
        <is>
          <t>Live Caller Video Streaming</t>
        </is>
      </c>
      <c r="C37" s="42" t="n"/>
      <c r="D37" s="82" t="n"/>
      <c r="E37" s="42" t="n"/>
      <c r="F37" s="84">
        <f>IF(D37="None",0,IF(D37="Standard ($5,000/mo)",5000,IF(D37="Premium ($20,000/mo)",20000,0)))</f>
        <v/>
      </c>
      <c r="G37" s="42" t="n"/>
      <c r="H37" s="85" t="n"/>
      <c r="I37" s="42" t="n"/>
      <c r="J37" s="86">
        <f>IF(ISNUMBER(H37),H37,F37)</f>
        <v/>
      </c>
      <c r="K37" s="42" t="n"/>
    </row>
    <row r="38" ht="20" customHeight="1">
      <c r="A38" s="80" t="inlineStr">
        <is>
          <t>25</t>
        </is>
      </c>
      <c r="B38" s="81" t="inlineStr">
        <is>
          <t>Media Audit Trail &amp; Redaction</t>
        </is>
      </c>
      <c r="C38" s="42" t="n"/>
      <c r="D38" s="82" t="n"/>
      <c r="E38" s="42" t="n"/>
      <c r="F38" s="84">
        <f>IF(D38="None",0,IF(D38="Audit Trail ($1,500/mo)",1500,IF(D38="Audit + Redaction ($7,500/mo)",7500,0)))</f>
        <v/>
      </c>
      <c r="G38" s="42" t="n"/>
      <c r="H38" s="85" t="n"/>
      <c r="I38" s="42" t="n"/>
      <c r="J38" s="86">
        <f>IF(ISNUMBER(H38),H38,F38)</f>
        <v/>
      </c>
      <c r="K38" s="42" t="n"/>
    </row>
    <row r="39" ht="20" customHeight="1">
      <c r="A39" s="80" t="inlineStr">
        <is>
          <t>26</t>
        </is>
      </c>
      <c r="B39" s="81" t="inlineStr">
        <is>
          <t>QA Review Tools</t>
        </is>
      </c>
      <c r="C39" s="42" t="n"/>
      <c r="D39" s="82" t="n"/>
      <c r="E39" s="42" t="n"/>
      <c r="F39" s="84">
        <f>IF(OR(D39="None (included Pro+)",D39="None"),0,IF(D39="Basic Scorecards ($1,000/mo)",1000,IF(D39="Full QA Suite ($3,500/mo)",3500,IF(D39="QA Suite + AI Grading ($6,000/mo)",6000,0))))</f>
        <v/>
      </c>
      <c r="G39" s="42" t="n"/>
      <c r="H39" s="85" t="n"/>
      <c r="I39" s="42" t="n"/>
      <c r="J39" s="86">
        <f>IF(D15="Essential",IF(ISNUMBER(H39),H39,F39),0)</f>
        <v/>
      </c>
      <c r="K39" s="42" t="n"/>
    </row>
    <row r="40" ht="20" customHeight="1">
      <c r="A40" s="80" t="inlineStr">
        <is>
          <t>27</t>
        </is>
      </c>
      <c r="B40" s="81" t="inlineStr">
        <is>
          <t>Team Performance Dashboards</t>
        </is>
      </c>
      <c r="C40" s="42" t="n"/>
      <c r="D40" s="82" t="n"/>
      <c r="E40" s="42" t="n"/>
      <c r="F40" s="84">
        <f>IF(OR(D40="None (included Pro+)",D40="None"),0,IF(D40="Standard ($2,000/mo)",2000,IF(D40="Advanced ($7,500/mo)",7500,0)))</f>
        <v/>
      </c>
      <c r="G40" s="42" t="n"/>
      <c r="H40" s="85" t="n"/>
      <c r="I40" s="42" t="n"/>
      <c r="J40" s="86">
        <f>IF(D15="Essential",IF(ISNUMBER(H40),H40,F40),0)</f>
        <v/>
      </c>
      <c r="K40" s="42" t="n"/>
    </row>
    <row r="41" ht="20" customHeight="1">
      <c r="A41" s="80" t="inlineStr">
        <is>
          <t>28</t>
        </is>
      </c>
      <c r="B41" s="81" t="inlineStr">
        <is>
          <t>Incident Command Suite</t>
        </is>
      </c>
      <c r="C41" s="42" t="n"/>
      <c r="D41" s="82" t="n"/>
      <c r="E41" s="42" t="n"/>
      <c r="F41" s="84">
        <f>IF(OR(D41="None (included Command+)",D41="None"),0,IF(D41="Basic Package ($5,000/mo)",5000,IF(D41="Full Command Suite ($12,500/mo)",12500,0)))</f>
        <v/>
      </c>
      <c r="G41" s="42" t="n"/>
      <c r="H41" s="85" t="n"/>
      <c r="I41" s="42" t="n"/>
      <c r="J41" s="86">
        <f>IF(OR(D15="Essential",D15="Professional"),IF(ISNUMBER(H41),H41,F41),0)</f>
        <v/>
      </c>
      <c r="K41" s="42" t="n"/>
    </row>
    <row r="42" ht="20" customHeight="1">
      <c r="A42" s="80" t="inlineStr">
        <is>
          <t>29</t>
        </is>
      </c>
      <c r="B42" s="81" t="inlineStr">
        <is>
          <t>Reliability &amp; Tech Ops</t>
        </is>
      </c>
      <c r="C42" s="42" t="n"/>
      <c r="D42" s="82" t="n"/>
      <c r="E42" s="42" t="n"/>
      <c r="F42" s="84">
        <f>IF(OR(D42="None (included Command+)",D42="None"),0,IF(D42="Basic Monitoring ($2,500/mo)",2500,IF(D42="Full Reliability Suite ($7,500/mo)",7500,0)))</f>
        <v/>
      </c>
      <c r="G42" s="42" t="n"/>
      <c r="H42" s="85" t="n"/>
      <c r="I42" s="42" t="n"/>
      <c r="J42" s="86">
        <f>IF(OR(D15="Essential",D15="Professional"),IF(ISNUMBER(H42),H42,F42),0)</f>
        <v/>
      </c>
      <c r="K42" s="42" t="n"/>
    </row>
    <row r="43" ht="20" customHeight="1">
      <c r="A43" s="80" t="inlineStr">
        <is>
          <t>30</t>
        </is>
      </c>
      <c r="B43" s="81" t="inlineStr">
        <is>
          <t>Support Package</t>
        </is>
      </c>
      <c r="C43" s="42" t="n"/>
      <c r="D43" s="82" t="n"/>
      <c r="E43" s="42" t="n"/>
      <c r="F43" s="84">
        <f>IF(OR(D43="Standard (Included)",D43=""),0,IF(D43="Priority Small &lt;25 users ($2,500/mo)",2500,IF(D43="Priority Medium 25-75 ($5,000/mo)",5000,IF(D43="Priority Large 75+ ($7,500/mo)",7500,0))))</f>
        <v/>
      </c>
      <c r="G43" s="42" t="n"/>
      <c r="H43" s="85" t="n"/>
      <c r="I43" s="42" t="n"/>
      <c r="J43" s="86">
        <f>IF(D15="Essential",IF(ISNUMBER(H43),H43,F43),0)</f>
        <v/>
      </c>
      <c r="K43" s="42" t="n"/>
    </row>
    <row r="44" ht="20" customHeight="1">
      <c r="A44" s="80" t="inlineStr">
        <is>
          <t>31</t>
        </is>
      </c>
      <c r="B44" s="81" t="inlineStr">
        <is>
          <t>Onsite Services</t>
        </is>
      </c>
      <c r="C44" s="42" t="n"/>
      <c r="D44" s="82" t="n"/>
      <c r="E44" s="42" t="n"/>
      <c r="F44" s="84">
        <f>IF(D44="None",0,IF(D44="Discovery Visit ($10,000)",10000,IF(D44="Pilot Launch Support ($35,000)",35000,IF(D44="Go-Live Support ($65,000)",65000,IF(D44="Full Program ($100,000)",100000,0)))))</f>
        <v/>
      </c>
      <c r="G44" s="42" t="n"/>
      <c r="H44" s="85" t="n"/>
      <c r="I44" s="42" t="n"/>
      <c r="J44" s="90">
        <f>IF(ISNUMBER(H44),H44,F44)</f>
        <v/>
      </c>
      <c r="K44" s="42" t="n"/>
    </row>
    <row r="45" ht="20" customHeight="1">
      <c r="A45" s="80" t="inlineStr">
        <is>
          <t>32</t>
        </is>
      </c>
      <c r="B45" s="81" t="inlineStr">
        <is>
          <t>Training Package</t>
        </is>
      </c>
      <c r="C45" s="42" t="n"/>
      <c r="D45" s="82" t="n"/>
      <c r="E45" s="42" t="n"/>
      <c r="F45" s="84">
        <f>IF(OR(D45="Standard Onboarding (Included)",D45=""),0,IF(D45="Remote Package ($5,000)",5000,IF(D45="Onsite Dispatcher ($20,000)",20000,IF(D45="Onsite Supervisor ($20,000)",20000,IF(D45="Train-the-Trainer ($30,000)",30000,IF(D45="Custom Program ($50,000)",50000,0))))))</f>
        <v/>
      </c>
      <c r="G45" s="42" t="n"/>
      <c r="H45" s="85" t="n"/>
      <c r="I45" s="42" t="n"/>
      <c r="J45" s="90">
        <f>IF(ISNUMBER(H45),H45,F45)</f>
        <v/>
      </c>
      <c r="K45" s="42" t="n"/>
    </row>
    <row r="46" ht="6" customHeight="1">
      <c r="A46" s="4" t="n"/>
    </row>
    <row r="47" ht="20" customHeight="1">
      <c r="A47" s="79" t="inlineStr">
        <is>
          <t xml:space="preserve">  SECTION 4 — QUOTE SUMMARY (auto-calculated)</t>
        </is>
      </c>
    </row>
    <row r="48" ht="20" customHeight="1">
      <c r="A48" s="81" t="inlineStr">
        <is>
          <t>Monthly Recurring (before discount)</t>
        </is>
      </c>
      <c r="B48" s="42" t="n"/>
      <c r="C48" s="42" t="n"/>
      <c r="D48" s="93" t="inlineStr">
        <is>
          <t>Monthly</t>
        </is>
      </c>
      <c r="E48" s="42" t="n"/>
      <c r="F48" s="94" t="n"/>
      <c r="G48" s="94" t="n"/>
      <c r="H48" s="94" t="n"/>
      <c r="I48" s="94" t="n"/>
      <c r="J48" s="84">
        <f>IFERROR(J15+J17+J18+SUM(J26:J43),0)</f>
        <v/>
      </c>
      <c r="K48" s="42" t="n"/>
    </row>
    <row r="49" ht="20" customHeight="1">
      <c r="A49" s="81" t="inlineStr">
        <is>
          <t>One-Time Fees (setup + CAD + onsite + training)</t>
        </is>
      </c>
      <c r="B49" s="42" t="n"/>
      <c r="C49" s="42" t="n"/>
      <c r="D49" s="93" t="inlineStr">
        <is>
          <t>One-Time</t>
        </is>
      </c>
      <c r="E49" s="42" t="n"/>
      <c r="F49" s="94" t="n"/>
      <c r="G49" s="94" t="n"/>
      <c r="H49" s="94" t="n"/>
      <c r="I49" s="94" t="n"/>
      <c r="J49" s="84">
        <f>IFERROR(J19+J25+J44+J45,0)</f>
        <v/>
      </c>
      <c r="K49" s="42" t="n"/>
    </row>
    <row r="50" ht="20" customHeight="1">
      <c r="A50" s="95">
        <f>IF(MAX(F16,D22)&gt;0,"Discount ("&amp;TEXT(MAX(F16,D22),"0%")&amp;") applied","No discount")</f>
        <v/>
      </c>
    </row>
    <row r="51" ht="20" customHeight="1">
      <c r="A51" s="81" t="inlineStr">
        <is>
          <t>Monthly Discount Amount</t>
        </is>
      </c>
      <c r="B51" s="42" t="n"/>
      <c r="C51" s="42" t="n"/>
      <c r="D51" s="93" t="inlineStr">
        <is>
          <t>Deduction</t>
        </is>
      </c>
      <c r="E51" s="42" t="n"/>
      <c r="F51" s="94" t="n"/>
      <c r="G51" s="94" t="n"/>
      <c r="H51" s="94" t="n"/>
      <c r="I51" s="94" t="n"/>
      <c r="J51" s="84">
        <f>IFERROR(-J48*MAX(F16,D22),0)</f>
        <v/>
      </c>
      <c r="K51" s="42" t="n"/>
    </row>
    <row r="52" ht="20" customHeight="1">
      <c r="A52" s="81" t="inlineStr">
        <is>
          <t>One-Time Discount Amount</t>
        </is>
      </c>
      <c r="B52" s="42" t="n"/>
      <c r="C52" s="42" t="n"/>
      <c r="D52" s="93" t="inlineStr">
        <is>
          <t>Deduction</t>
        </is>
      </c>
      <c r="E52" s="42" t="n"/>
      <c r="F52" s="94" t="n"/>
      <c r="G52" s="94" t="n"/>
      <c r="H52" s="94" t="n"/>
      <c r="I52" s="94" t="n"/>
      <c r="J52" s="84">
        <f>IFERROR(-J49*MAX(F16,D22),0)</f>
        <v/>
      </c>
      <c r="K52" s="42" t="n"/>
    </row>
    <row r="53" ht="8" customHeight="1">
      <c r="A53" s="4" t="n"/>
    </row>
    <row r="54" ht="26" customHeight="1">
      <c r="A54" s="96" t="inlineStr">
        <is>
          <t>★  TOTAL MONTHLY (after discount)</t>
        </is>
      </c>
      <c r="B54" s="42" t="n"/>
      <c r="C54" s="42" t="n"/>
      <c r="D54" s="97" t="inlineStr">
        <is>
          <t>TOTAL</t>
        </is>
      </c>
      <c r="E54" s="42" t="n"/>
      <c r="F54" s="98" t="n"/>
      <c r="G54" s="98" t="n"/>
      <c r="H54" s="98" t="n"/>
      <c r="I54" s="98" t="n"/>
      <c r="J54" s="99">
        <f>IFERROR(J48+J51,0)</f>
        <v/>
      </c>
      <c r="K54" s="42" t="n"/>
    </row>
    <row r="55" ht="26" customHeight="1">
      <c r="A55" s="96" t="inlineStr">
        <is>
          <t>★  TOTAL ONE-TIME (after discount)</t>
        </is>
      </c>
      <c r="B55" s="42" t="n"/>
      <c r="C55" s="42" t="n"/>
      <c r="D55" s="97" t="inlineStr">
        <is>
          <t>TOTAL</t>
        </is>
      </c>
      <c r="E55" s="42" t="n"/>
      <c r="F55" s="98" t="n"/>
      <c r="G55" s="98" t="n"/>
      <c r="H55" s="98" t="n"/>
      <c r="I55" s="98" t="n"/>
      <c r="J55" s="99">
        <f>IFERROR(J49+J52,0)</f>
        <v/>
      </c>
      <c r="K55" s="42" t="n"/>
    </row>
    <row r="56" ht="26" customHeight="1">
      <c r="A56" s="96" t="inlineStr">
        <is>
          <t>★  ESTIMATED ANNUAL TOTAL (Monthly×12 + One-Time)</t>
        </is>
      </c>
      <c r="B56" s="42" t="n"/>
      <c r="C56" s="42" t="n"/>
      <c r="D56" s="97" t="inlineStr">
        <is>
          <t>TOTAL</t>
        </is>
      </c>
      <c r="E56" s="42" t="n"/>
      <c r="F56" s="98" t="n"/>
      <c r="G56" s="98" t="n"/>
      <c r="H56" s="98" t="n"/>
      <c r="I56" s="98" t="n"/>
      <c r="J56" s="99">
        <f>IFERROR(J54*12+J55,0)</f>
        <v/>
      </c>
      <c r="K56" s="42" t="n"/>
    </row>
    <row r="57" ht="16" customHeight="1">
      <c r="A57" s="100" t="inlineStr">
        <is>
          <t>Per Seat / Month</t>
        </is>
      </c>
      <c r="B57" s="42" t="n"/>
      <c r="C57" s="42" t="n"/>
      <c r="D57" s="42" t="n"/>
      <c r="E57" s="42" t="n"/>
      <c r="F57" s="42" t="n"/>
      <c r="G57" s="42" t="n"/>
      <c r="H57" s="42" t="n"/>
      <c r="I57" s="42" t="n"/>
      <c r="J57" s="101">
        <f>IFERROR(J54/(D10+D11),"")</f>
        <v/>
      </c>
      <c r="K57" s="42" t="n"/>
    </row>
    <row r="58" ht="6" customHeight="1">
      <c r="A58" s="4" t="n"/>
    </row>
    <row r="59" ht="16" customHeight="1">
      <c r="A59" s="102" t="inlineStr">
        <is>
          <t>⚠  INTERNAL USE ONLY — See "Client Quote" tab for printable version.  All quotes require Sales Director review before sending.</t>
        </is>
      </c>
    </row>
    <row r="200">
      <c r="A200" t="inlineStr">
        <is>
          <t>REFS</t>
        </is>
      </c>
      <c r="B200" t="n">
        <v>54</v>
      </c>
      <c r="C200" t="n">
        <v>55</v>
      </c>
    </row>
  </sheetData>
  <mergeCells count="208">
    <mergeCell ref="A58:K58"/>
    <mergeCell ref="H35:I35"/>
    <mergeCell ref="F29:G29"/>
    <mergeCell ref="F16:G16"/>
    <mergeCell ref="H10:I10"/>
    <mergeCell ref="F25:G25"/>
    <mergeCell ref="J10:K10"/>
    <mergeCell ref="A24:K24"/>
    <mergeCell ref="J19:K19"/>
    <mergeCell ref="B22:C22"/>
    <mergeCell ref="D22:E22"/>
    <mergeCell ref="J28:K28"/>
    <mergeCell ref="B31:C31"/>
    <mergeCell ref="D36:E36"/>
    <mergeCell ref="D31:E31"/>
    <mergeCell ref="H9:I9"/>
    <mergeCell ref="D45:E45"/>
    <mergeCell ref="J9:K9"/>
    <mergeCell ref="B12:C12"/>
    <mergeCell ref="H39:I39"/>
    <mergeCell ref="F15:G15"/>
    <mergeCell ref="A7:K7"/>
    <mergeCell ref="J45:K45"/>
    <mergeCell ref="D48:E48"/>
    <mergeCell ref="A52:C52"/>
    <mergeCell ref="B38:C38"/>
    <mergeCell ref="H45:I45"/>
    <mergeCell ref="A2:K2"/>
    <mergeCell ref="H37:I37"/>
    <mergeCell ref="J31:K31"/>
    <mergeCell ref="B40:C40"/>
    <mergeCell ref="D56:E56"/>
    <mergeCell ref="F43:G43"/>
    <mergeCell ref="A53:K53"/>
    <mergeCell ref="H8:I8"/>
    <mergeCell ref="A49:C49"/>
    <mergeCell ref="B33:C33"/>
    <mergeCell ref="D33:E33"/>
    <mergeCell ref="H15:I15"/>
    <mergeCell ref="D51:E51"/>
    <mergeCell ref="B32:C32"/>
    <mergeCell ref="B26:C26"/>
    <mergeCell ref="B41:C41"/>
    <mergeCell ref="D26:E26"/>
    <mergeCell ref="B35:C35"/>
    <mergeCell ref="D35:E35"/>
    <mergeCell ref="B16:C16"/>
    <mergeCell ref="F56:I56"/>
    <mergeCell ref="D10:E10"/>
    <mergeCell ref="B25:C25"/>
    <mergeCell ref="F10:G10"/>
    <mergeCell ref="D19:E19"/>
    <mergeCell ref="D34:E34"/>
    <mergeCell ref="A59:K59"/>
    <mergeCell ref="F19:G19"/>
    <mergeCell ref="F34:G34"/>
    <mergeCell ref="F52:I52"/>
    <mergeCell ref="H41:I41"/>
    <mergeCell ref="J57:K57"/>
    <mergeCell ref="A55:C55"/>
    <mergeCell ref="B18:C18"/>
    <mergeCell ref="B27:C27"/>
    <mergeCell ref="H25:I25"/>
    <mergeCell ref="H34:I34"/>
    <mergeCell ref="F30:G30"/>
    <mergeCell ref="J34:K34"/>
    <mergeCell ref="B11:C11"/>
    <mergeCell ref="D11:E11"/>
    <mergeCell ref="F18:G18"/>
    <mergeCell ref="F33:G33"/>
    <mergeCell ref="F45:G45"/>
    <mergeCell ref="J49:K49"/>
    <mergeCell ref="F42:G42"/>
    <mergeCell ref="J27:K27"/>
    <mergeCell ref="H36:I36"/>
    <mergeCell ref="A46:K46"/>
    <mergeCell ref="F54:I54"/>
    <mergeCell ref="J36:K36"/>
    <mergeCell ref="F17:G17"/>
    <mergeCell ref="H17:I17"/>
    <mergeCell ref="H11:I11"/>
    <mergeCell ref="J11:K11"/>
    <mergeCell ref="B29:C29"/>
    <mergeCell ref="B37:C37"/>
    <mergeCell ref="D37:E37"/>
    <mergeCell ref="F31:G31"/>
    <mergeCell ref="H19:I19"/>
    <mergeCell ref="F28:G28"/>
    <mergeCell ref="H28:I28"/>
    <mergeCell ref="J22:K22"/>
    <mergeCell ref="D9:E9"/>
    <mergeCell ref="F9:G9"/>
    <mergeCell ref="A51:C51"/>
    <mergeCell ref="D39:E39"/>
    <mergeCell ref="F39:G39"/>
    <mergeCell ref="H12:I12"/>
    <mergeCell ref="J12:K12"/>
    <mergeCell ref="B15:C15"/>
    <mergeCell ref="D15:E15"/>
    <mergeCell ref="D29:E29"/>
    <mergeCell ref="J51:K51"/>
    <mergeCell ref="D38:E38"/>
    <mergeCell ref="F44:G44"/>
    <mergeCell ref="J48:K48"/>
    <mergeCell ref="J29:K29"/>
    <mergeCell ref="H38:I38"/>
    <mergeCell ref="J38:K38"/>
    <mergeCell ref="H43:I43"/>
    <mergeCell ref="F48:I48"/>
    <mergeCell ref="H31:I31"/>
    <mergeCell ref="A1:K1"/>
    <mergeCell ref="H40:I40"/>
    <mergeCell ref="J40:K40"/>
    <mergeCell ref="B43:C43"/>
    <mergeCell ref="A57:I57"/>
    <mergeCell ref="D52:E52"/>
    <mergeCell ref="D49:E49"/>
    <mergeCell ref="D27:E27"/>
    <mergeCell ref="B42:C42"/>
    <mergeCell ref="F36:G36"/>
    <mergeCell ref="B17:C17"/>
    <mergeCell ref="D17:E17"/>
    <mergeCell ref="J26:K26"/>
    <mergeCell ref="F8:G8"/>
    <mergeCell ref="J35:K35"/>
    <mergeCell ref="B44:C44"/>
    <mergeCell ref="H16:I16"/>
    <mergeCell ref="A21:K21"/>
    <mergeCell ref="J16:K16"/>
    <mergeCell ref="B19:C19"/>
    <mergeCell ref="B34:C34"/>
    <mergeCell ref="J25:K25"/>
    <mergeCell ref="B28:C28"/>
    <mergeCell ref="D28:E28"/>
    <mergeCell ref="F22:G22"/>
    <mergeCell ref="H22:I22"/>
    <mergeCell ref="B9:C9"/>
    <mergeCell ref="A14:K14"/>
    <mergeCell ref="A23:K23"/>
    <mergeCell ref="D12:E12"/>
    <mergeCell ref="D25:E25"/>
    <mergeCell ref="B30:C30"/>
    <mergeCell ref="A4:K4"/>
    <mergeCell ref="D30:E30"/>
    <mergeCell ref="D55:E55"/>
    <mergeCell ref="H42:I42"/>
    <mergeCell ref="J42:K42"/>
    <mergeCell ref="B45:C45"/>
    <mergeCell ref="D54:E54"/>
    <mergeCell ref="J52:K52"/>
    <mergeCell ref="H30:I30"/>
    <mergeCell ref="A54:C54"/>
    <mergeCell ref="J39:K39"/>
    <mergeCell ref="F11:G11"/>
    <mergeCell ref="J44:K44"/>
    <mergeCell ref="H29:I29"/>
    <mergeCell ref="A56:C56"/>
    <mergeCell ref="J37:K37"/>
    <mergeCell ref="D40:E40"/>
    <mergeCell ref="H44:I44"/>
    <mergeCell ref="F40:G40"/>
    <mergeCell ref="F49:I49"/>
    <mergeCell ref="B39:C39"/>
    <mergeCell ref="A6:K6"/>
    <mergeCell ref="J30:K30"/>
    <mergeCell ref="F12:G12"/>
    <mergeCell ref="J15:K15"/>
    <mergeCell ref="D32:E32"/>
    <mergeCell ref="F32:G32"/>
    <mergeCell ref="D41:E41"/>
    <mergeCell ref="F26:G26"/>
    <mergeCell ref="B8:C8"/>
    <mergeCell ref="F41:G41"/>
    <mergeCell ref="J55:K55"/>
    <mergeCell ref="F35:G35"/>
    <mergeCell ref="D16:E16"/>
    <mergeCell ref="A50:K50"/>
    <mergeCell ref="A3:K3"/>
    <mergeCell ref="F38:G38"/>
    <mergeCell ref="H32:I32"/>
    <mergeCell ref="D43:E43"/>
    <mergeCell ref="J54:K54"/>
    <mergeCell ref="J32:K32"/>
    <mergeCell ref="B10:C10"/>
    <mergeCell ref="F55:I55"/>
    <mergeCell ref="J41:K41"/>
    <mergeCell ref="A47:K47"/>
    <mergeCell ref="D18:E18"/>
    <mergeCell ref="F51:I51"/>
    <mergeCell ref="F27:G27"/>
    <mergeCell ref="A48:C48"/>
    <mergeCell ref="H27:I27"/>
    <mergeCell ref="J56:K56"/>
    <mergeCell ref="D8:E8"/>
    <mergeCell ref="F37:G37"/>
    <mergeCell ref="J43:K43"/>
    <mergeCell ref="A20:K20"/>
    <mergeCell ref="D42:E42"/>
    <mergeCell ref="H18:I18"/>
    <mergeCell ref="H33:I33"/>
    <mergeCell ref="J18:K18"/>
    <mergeCell ref="J33:K33"/>
    <mergeCell ref="B36:C36"/>
    <mergeCell ref="A13:K13"/>
    <mergeCell ref="J8:K8"/>
    <mergeCell ref="D44:E44"/>
    <mergeCell ref="J17:K17"/>
    <mergeCell ref="H26:I26"/>
  </mergeCells>
  <dataValidations count="23">
    <dataValidation sqref="D15" showDropDown="0" showInputMessage="0" showErrorMessage="0" allowBlank="1" type="list">
      <formula1>"Essential,Professional,Command,Enterprise"</formula1>
    </dataValidation>
    <dataValidation sqref="D16" showDropDown="0" showInputMessage="0" showErrorMessage="0" allowBlank="1" type="list">
      <formula1>"1-year,2-year,3-year"</formula1>
    </dataValidation>
    <dataValidation sqref="D25" showDropDown="0" showInputMessage="0" showErrorMessage="0" allowBlank="1" type="list">
      <formula1>"None,Discovery Workshop ($7,500),Discovery Workshop Advanced ($15,000),Vendor Coordination Basic ($10,000),Vendor Coordination Premium ($25,000),Read-Only Tier 1 ($35,000),Read-Only Tier 2 ($55,000),Read-Only Tier 3 ($75,000),Read-Only Tier 4 ($100,000),Assisted Write-Back T1 ($75,000),Assisted Write-Back T2 ($125,000),Assisted Write-Back T3 ($175,000),Automated Write-Back T1 ($150,000),Automated Write-Back T2 ($250,000)"</formula1>
    </dataValidation>
    <dataValidation sqref="D26" showDropDown="0" showInputMessage="0" showErrorMessage="0" allowBlank="1" type="list">
      <formula1>"None,Basic 5-10 rules ($2,500/mo),Standard 10-25 rules ($5,000/mo),Premium 25+ rules ($7,500/mo)"</formula1>
    </dataValidation>
    <dataValidation sqref="D27" showDropDown="0" showInputMessage="0" showErrorMessage="0" allowBlank="1" type="list">
      <formula1>"None,Basic ($1,500/mo),Advanced ($3,500/mo),Premium ($5,000/mo)"</formula1>
    </dataValidation>
    <dataValidation sqref="D28" showDropDown="0" showInputMessage="0" showErrorMessage="0" allowBlank="1" type="list">
      <formula1>"None,Basic &lt;5K calls ($1,500/mo),Standard 5K-20K calls ($3,500/mo),Premium 20K+ calls ($5,000/mo)"</formula1>
    </dataValidation>
    <dataValidation sqref="D29" showDropDown="0" showInputMessage="0" showErrorMessage="0" allowBlank="1" type="list">
      <formula1>"None,Standard ($2,500/mo),Advanced ($10,000/mo)"</formula1>
    </dataValidation>
    <dataValidation sqref="D30" showDropDown="0" showInputMessage="0" showErrorMessage="0" allowBlank="1" type="list">
      <formula1>"None,Tier 1 &lt;5K calls ($1,500/mo),Tier 2 5K-15K calls ($3,000/mo),Tier 3 15K+ calls ($5,000/mo)"</formula1>
    </dataValidation>
    <dataValidation sqref="D31" showDropDown="0" showInputMessage="0" showErrorMessage="0" allowBlank="1" type="list">
      <formula1>"None,Tier 1 &lt;5K ($1,000/mo),Tier 2 5K-15K ($2,500/mo),Tier 3 15K+ ($4,000/mo)"</formula1>
    </dataValidation>
    <dataValidation sqref="D32" showDropDown="0" showInputMessage="0" showErrorMessage="0" allowBlank="1" type="list">
      <formula1>"None (included Pro+),Tier 1 2-3 languages ($2,500/mo),Tier 2 4-6 languages ($5,500/mo),Tier 3 7-10 languages ($8,000/mo),Tier 4 10+ languages ($10,000/mo)"</formula1>
    </dataValidation>
    <dataValidation sqref="D33" showDropDown="0" showInputMessage="0" showErrorMessage="0" allowBlank="1" type="list">
      <formula1>"None,Top 10 Languages ($3,500/mo),Top 15 Languages ($5,000/mo)"</formula1>
    </dataValidation>
    <dataValidation sqref="D34" showDropDown="0" showInputMessage="0" showErrorMessage="0" allowBlank="1" type="list">
      <formula1>"None,Basic &lt;500 links ($1,500/mo),Standard ($5,000/mo)"</formula1>
    </dataValidation>
    <dataValidation sqref="D35" showDropDown="0" showInputMessage="0" showErrorMessage="0" allowBlank="1" type="list">
      <formula1>"None,Basic 500 photos ($1,000/mo),Standard 2K photos ($2,500/mo),Premium 5K+ photos ($4,000/mo)"</formula1>
    </dataValidation>
    <dataValidation sqref="D36" showDropDown="0" showInputMessage="0" showErrorMessage="0" allowBlank="1" type="list">
      <formula1>"None,Standard ($2,500/mo),Premium ($8,500/mo)"</formula1>
    </dataValidation>
    <dataValidation sqref="D37" showDropDown="0" showInputMessage="0" showErrorMessage="0" allowBlank="1" type="list">
      <formula1>"None,Standard ($5,000/mo),Premium ($20,000/mo)"</formula1>
    </dataValidation>
    <dataValidation sqref="D38" showDropDown="0" showInputMessage="0" showErrorMessage="0" allowBlank="1" type="list">
      <formula1>"None,Audit Trail ($1,500/mo),Audit + Redaction ($7,500/mo)"</formula1>
    </dataValidation>
    <dataValidation sqref="D39" showDropDown="0" showInputMessage="0" showErrorMessage="0" allowBlank="1" type="list">
      <formula1>"None (included Pro+),Basic Scorecards ($1,000/mo),Full QA Suite ($3,500/mo),QA Suite + AI Grading ($6,000/mo)"</formula1>
    </dataValidation>
    <dataValidation sqref="D40" showDropDown="0" showInputMessage="0" showErrorMessage="0" allowBlank="1" type="list">
      <formula1>"None (included Pro+),Standard ($2,000/mo),Advanced ($7,500/mo)"</formula1>
    </dataValidation>
    <dataValidation sqref="D41" showDropDown="0" showInputMessage="0" showErrorMessage="0" allowBlank="1" type="list">
      <formula1>"None (included Command+),Basic Package ($5,000/mo),Full Command Suite ($12,500/mo)"</formula1>
    </dataValidation>
    <dataValidation sqref="D42" showDropDown="0" showInputMessage="0" showErrorMessage="0" allowBlank="1" type="list">
      <formula1>"None (included Command+),Basic Monitoring ($2,500/mo),Full Reliability Suite ($7,500/mo)"</formula1>
    </dataValidation>
    <dataValidation sqref="D43" showDropDown="0" showInputMessage="0" showErrorMessage="0" allowBlank="1" type="list">
      <formula1>"Standard (Included),Priority Small &lt;25 users ($2,500/mo),Priority Medium 25-75 ($5,000/mo),Priority Large 75+ ($7,500/mo),Mission-Critical (Custom)"</formula1>
    </dataValidation>
    <dataValidation sqref="D44" showDropDown="0" showInputMessage="0" showErrorMessage="0" allowBlank="1" type="list">
      <formula1>"None,Discovery Visit ($10,000),Pilot Launch Support ($35,000),Go-Live Support ($65,000),Full Program ($100,000)"</formula1>
    </dataValidation>
    <dataValidation sqref="D45" showDropDown="0" showInputMessage="0" showErrorMessage="0" allowBlank="1" type="list">
      <formula1>"Standard Onboarding (Included),Remote Package ($5,000),Onsite Dispatcher ($20,000),Onsite Supervisor ($20,000),Train-the-Trainer ($30,000),Custom Program ($50,000)"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6" customWidth="1" min="4" max="4"/>
    <col width="16" customWidth="1" min="5" max="5"/>
    <col width="6" customWidth="1" min="6" max="6"/>
    <col width="16" customWidth="1" min="7" max="7"/>
    <col width="6" customWidth="1" min="8" max="8"/>
    <col width="16" customWidth="1" min="9" max="9"/>
    <col width="3" customWidth="1" min="10" max="10"/>
  </cols>
  <sheetData>
    <row r="1" ht="18" customHeight="1">
      <c r="A1" s="103" t="n"/>
      <c r="D1" s="104" t="inlineStr">
        <is>
          <t>NEXCORT IQ</t>
        </is>
      </c>
      <c r="E1" s="105" t="n"/>
      <c r="F1" s="105" t="n"/>
      <c r="G1" s="105" t="n"/>
      <c r="H1" s="105" t="n"/>
      <c r="I1" s="105" t="n"/>
      <c r="J1" s="105" t="n"/>
    </row>
    <row r="2" ht="14" customHeight="1">
      <c r="D2" s="105" t="n"/>
      <c r="E2" s="105" t="n"/>
      <c r="F2" s="105" t="n"/>
      <c r="G2" s="105" t="n"/>
      <c r="H2" s="105" t="n"/>
      <c r="I2" s="105" t="n"/>
      <c r="J2" s="105" t="n"/>
    </row>
    <row r="3" ht="14" customHeight="1">
      <c r="D3" s="105" t="n"/>
      <c r="E3" s="105" t="n"/>
      <c r="F3" s="105" t="n"/>
      <c r="G3" s="105" t="n"/>
      <c r="H3" s="105" t="n"/>
      <c r="I3" s="105" t="n"/>
      <c r="J3" s="105" t="n"/>
    </row>
    <row r="4" ht="14" customHeight="1">
      <c r="D4" s="105" t="n"/>
      <c r="E4" s="105" t="n"/>
      <c r="F4" s="105" t="n"/>
      <c r="G4" s="105" t="n"/>
      <c r="H4" s="105" t="n"/>
      <c r="I4" s="105" t="n"/>
      <c r="J4" s="105" t="n"/>
    </row>
    <row r="5" ht="18" customHeight="1">
      <c r="A5" s="106" t="inlineStr">
        <is>
          <t>Apps on Demand LLC  d/b/a  NexCort iQ  |  Intelligence at the Speed of Response</t>
        </is>
      </c>
    </row>
    <row r="6" ht="8" customHeight="1">
      <c r="A6" s="4" t="n"/>
    </row>
    <row r="7" ht="32" customHeight="1">
      <c r="A7" s="107">
        <f>'Quote Builder'!D8&amp;"  —  Service Proposal"</f>
        <v/>
      </c>
    </row>
    <row r="8" ht="20" customHeight="1">
      <c r="A8" s="108">
        <f>'Quote Builder'!D9</f>
        <v/>
      </c>
    </row>
    <row r="9" ht="8" customHeight="1">
      <c r="A9" s="4" t="n"/>
    </row>
    <row r="10" ht="20" customHeight="1">
      <c r="A10" s="79" t="inlineStr">
        <is>
          <t xml:space="preserve">  QUOTE DETAILS</t>
        </is>
      </c>
    </row>
    <row r="11" ht="20" customHeight="1">
      <c r="A11" s="81" t="inlineStr">
        <is>
          <t>Plan Selected</t>
        </is>
      </c>
      <c r="B11" s="94" t="n"/>
      <c r="C11" s="94" t="n"/>
      <c r="D11" s="94" t="n"/>
      <c r="E11" s="94" t="n"/>
      <c r="F11" s="109">
        <f>'Quote Builder'!D15</f>
        <v/>
      </c>
      <c r="G11" s="110" t="n"/>
      <c r="H11" s="110" t="n"/>
      <c r="I11" s="110" t="n"/>
      <c r="J11" s="110" t="n"/>
    </row>
    <row r="12" ht="20" customHeight="1">
      <c r="A12" s="81" t="inlineStr">
        <is>
          <t>Contract Term</t>
        </is>
      </c>
      <c r="B12" s="94" t="n"/>
      <c r="C12" s="94" t="n"/>
      <c r="D12" s="94" t="n"/>
      <c r="E12" s="94" t="n"/>
      <c r="F12" s="109">
        <f>'Quote Builder'!D16</f>
        <v/>
      </c>
      <c r="G12" s="110" t="n"/>
      <c r="H12" s="110" t="n"/>
      <c r="I12" s="110" t="n"/>
      <c r="J12" s="110" t="n"/>
    </row>
    <row r="13" ht="20" customHeight="1">
      <c r="A13" s="81" t="inlineStr">
        <is>
          <t>Dispatcher Seats</t>
        </is>
      </c>
      <c r="B13" s="94" t="n"/>
      <c r="C13" s="94" t="n"/>
      <c r="D13" s="94" t="n"/>
      <c r="E13" s="94" t="n"/>
      <c r="F13" s="109">
        <f>'Quote Builder'!D10</f>
        <v/>
      </c>
      <c r="G13" s="110" t="n"/>
      <c r="H13" s="110" t="n"/>
      <c r="I13" s="110" t="n"/>
      <c r="J13" s="110" t="n"/>
    </row>
    <row r="14" ht="20" customHeight="1">
      <c r="A14" s="81" t="inlineStr">
        <is>
          <t>Admin / Supervisor Seats</t>
        </is>
      </c>
      <c r="B14" s="94" t="n"/>
      <c r="C14" s="94" t="n"/>
      <c r="D14" s="94" t="n"/>
      <c r="E14" s="94" t="n"/>
      <c r="F14" s="109">
        <f>'Quote Builder'!D11</f>
        <v/>
      </c>
      <c r="G14" s="110" t="n"/>
      <c r="H14" s="110" t="n"/>
      <c r="I14" s="110" t="n"/>
      <c r="J14" s="110" t="n"/>
    </row>
    <row r="15" ht="20" customHeight="1">
      <c r="A15" s="81" t="inlineStr">
        <is>
          <t>Est. Call Volume / Month</t>
        </is>
      </c>
      <c r="B15" s="94" t="n"/>
      <c r="C15" s="94" t="n"/>
      <c r="D15" s="94" t="n"/>
      <c r="E15" s="94" t="n"/>
      <c r="F15" s="109">
        <f>'Quote Builder'!D12&amp;" calls"</f>
        <v/>
      </c>
      <c r="G15" s="110" t="n"/>
      <c r="H15" s="110" t="n"/>
      <c r="I15" s="110" t="n"/>
      <c r="J15" s="110" t="n"/>
    </row>
    <row r="16" ht="20" customHeight="1">
      <c r="A16" s="81" t="inlineStr">
        <is>
          <t>Quote Prepared</t>
        </is>
      </c>
      <c r="B16" s="94" t="n"/>
      <c r="C16" s="94" t="n"/>
      <c r="D16" s="94" t="n"/>
      <c r="E16" s="94" t="n"/>
      <c r="F16" s="111">
        <f>TODAY()</f>
        <v/>
      </c>
      <c r="G16" s="110" t="n"/>
      <c r="H16" s="110" t="n"/>
      <c r="I16" s="110" t="n"/>
      <c r="J16" s="110" t="n"/>
    </row>
    <row r="17" ht="8" customHeight="1">
      <c r="A17" s="4" t="n"/>
    </row>
    <row r="18" ht="20" customHeight="1">
      <c r="A18" s="79" t="inlineStr">
        <is>
          <t xml:space="preserve">  PRICING BREAKDOWN</t>
        </is>
      </c>
    </row>
    <row r="19" ht="28" customHeight="1">
      <c r="A19" s="112" t="inlineStr">
        <is>
          <t>#</t>
        </is>
      </c>
      <c r="B19" s="113" t="inlineStr">
        <is>
          <t>Description</t>
        </is>
      </c>
      <c r="F19" s="114" t="inlineStr">
        <is>
          <t>Monthly ($)</t>
        </is>
      </c>
      <c r="H19" s="114" t="inlineStr">
        <is>
          <t>One-Time / Annual ($)</t>
        </is>
      </c>
      <c r="J19" s="103" t="n"/>
    </row>
    <row r="20" ht="18" customHeight="1">
      <c r="A20" s="80" t="inlineStr">
        <is>
          <t>1</t>
        </is>
      </c>
      <c r="B20" s="115">
        <f>"Base Plan — "&amp;'Quote Builder'!D15&amp;" ("&amp;'Quote Builder'!D10&amp;" dispatcher seats)"</f>
        <v/>
      </c>
      <c r="C20" s="44" t="n"/>
      <c r="D20" s="44" t="n"/>
      <c r="E20" s="44" t="n"/>
      <c r="F20" s="116">
        <f>'Quote Builder'!J15</f>
        <v/>
      </c>
      <c r="G20" s="44" t="n"/>
      <c r="H20" s="116">
        <f>'Quote Builder'!J15*12</f>
        <v/>
      </c>
      <c r="I20" s="44" t="n"/>
      <c r="J20" s="44" t="n"/>
    </row>
    <row r="21" ht="18" customHeight="1">
      <c r="A21" s="80" t="inlineStr">
        <is>
          <t>2</t>
        </is>
      </c>
      <c r="B21" s="83" t="inlineStr">
        <is>
          <t>Dispatcher Seat Overage</t>
        </is>
      </c>
      <c r="C21" s="94" t="n"/>
      <c r="D21" s="94" t="n"/>
      <c r="E21" s="94" t="n"/>
      <c r="F21" s="117">
        <f>IF('Quote Builder'!J17&gt;0,'Quote Builder'!J17,"—")</f>
        <v/>
      </c>
      <c r="G21" s="94" t="n"/>
      <c r="H21" s="117">
        <f>IF('Quote Builder'!J17&gt;0,'Quote Builder'!J17*12,"—")</f>
        <v/>
      </c>
      <c r="I21" s="94" t="n"/>
      <c r="J21" s="94" t="n"/>
    </row>
    <row r="22" ht="18" customHeight="1">
      <c r="A22" s="80" t="inlineStr">
        <is>
          <t>3</t>
        </is>
      </c>
      <c r="B22" s="115" t="inlineStr">
        <is>
          <t>Admin / Supervisor Seat Overage</t>
        </is>
      </c>
      <c r="C22" s="44" t="n"/>
      <c r="D22" s="44" t="n"/>
      <c r="E22" s="44" t="n"/>
      <c r="F22" s="116">
        <f>IF('Quote Builder'!J18&gt;0,'Quote Builder'!J18,"—")</f>
        <v/>
      </c>
      <c r="G22" s="44" t="n"/>
      <c r="H22" s="116">
        <f>IF('Quote Builder'!J18&gt;0,'Quote Builder'!J18*12,"—")</f>
        <v/>
      </c>
      <c r="I22" s="44" t="n"/>
      <c r="J22" s="44" t="n"/>
    </row>
    <row r="23" ht="18" customHeight="1">
      <c r="A23" s="80" t="inlineStr">
        <is>
          <t>4</t>
        </is>
      </c>
      <c r="B23" s="83" t="inlineStr">
        <is>
          <t>Setup &amp; Implementation Fee</t>
        </is>
      </c>
      <c r="C23" s="94" t="n"/>
      <c r="D23" s="94" t="n"/>
      <c r="E23" s="94" t="n"/>
      <c r="F23" s="118" t="inlineStr">
        <is>
          <t>—</t>
        </is>
      </c>
      <c r="G23" s="94" t="n"/>
      <c r="H23" s="117">
        <f>'Quote Builder'!J19</f>
        <v/>
      </c>
      <c r="I23" s="94" t="n"/>
      <c r="J23" s="94" t="n"/>
    </row>
    <row r="24" ht="18" customHeight="1">
      <c r="A24" s="119" t="inlineStr">
        <is>
          <t xml:space="preserve">  ADD-ON MODULES</t>
        </is>
      </c>
    </row>
    <row r="25" ht="18" customHeight="1">
      <c r="A25" s="80" t="inlineStr">
        <is>
          <t>5</t>
        </is>
      </c>
      <c r="B25" s="83" t="inlineStr">
        <is>
          <t>CAD Integration</t>
        </is>
      </c>
      <c r="C25" s="94" t="n"/>
      <c r="D25" s="94" t="n"/>
      <c r="E25" s="94" t="n"/>
      <c r="F25" s="117">
        <f>IF('Quote Builder'!J25&gt;0,'Quote Builder'!J25,"—")</f>
        <v/>
      </c>
      <c r="G25" s="94" t="n"/>
      <c r="H25" s="117">
        <f>IF('Quote Builder'!J25&gt;0,'Quote Builder'!J25*12,"—")</f>
        <v/>
      </c>
      <c r="I25" s="94" t="n"/>
      <c r="J25" s="94" t="n"/>
    </row>
    <row r="26" ht="18" customHeight="1">
      <c r="A26" s="80" t="inlineStr">
        <is>
          <t>6</t>
        </is>
      </c>
      <c r="B26" s="115" t="inlineStr">
        <is>
          <t>AI Triage Workflows</t>
        </is>
      </c>
      <c r="C26" s="44" t="n"/>
      <c r="D26" s="44" t="n"/>
      <c r="E26" s="44" t="n"/>
      <c r="F26" s="116">
        <f>IF('Quote Builder'!J26&gt;0,'Quote Builder'!J26,"—")</f>
        <v/>
      </c>
      <c r="G26" s="44" t="n"/>
      <c r="H26" s="116">
        <f>IF('Quote Builder'!J26&gt;0,'Quote Builder'!J26*12,"—")</f>
        <v/>
      </c>
      <c r="I26" s="44" t="n"/>
      <c r="J26" s="44" t="n"/>
    </row>
    <row r="27" ht="18" customHeight="1">
      <c r="A27" s="80" t="inlineStr">
        <is>
          <t>7</t>
        </is>
      </c>
      <c r="B27" s="83" t="inlineStr">
        <is>
          <t>AI Confidence Scoring</t>
        </is>
      </c>
      <c r="C27" s="94" t="n"/>
      <c r="D27" s="94" t="n"/>
      <c r="E27" s="94" t="n"/>
      <c r="F27" s="117">
        <f>IF('Quote Builder'!J27&gt;0,'Quote Builder'!J27,"—")</f>
        <v/>
      </c>
      <c r="G27" s="94" t="n"/>
      <c r="H27" s="117">
        <f>IF('Quote Builder'!J27&gt;0,'Quote Builder'!J27*12,"—")</f>
        <v/>
      </c>
      <c r="I27" s="94" t="n"/>
      <c r="J27" s="94" t="n"/>
    </row>
    <row r="28" ht="18" customHeight="1">
      <c r="A28" s="80" t="inlineStr">
        <is>
          <t>8</t>
        </is>
      </c>
      <c r="B28" s="115" t="inlineStr">
        <is>
          <t>AI Incident Summarization</t>
        </is>
      </c>
      <c r="C28" s="44" t="n"/>
      <c r="D28" s="44" t="n"/>
      <c r="E28" s="44" t="n"/>
      <c r="F28" s="116">
        <f>IF('Quote Builder'!J28&gt;0,'Quote Builder'!J28,"—")</f>
        <v/>
      </c>
      <c r="G28" s="44" t="n"/>
      <c r="H28" s="116">
        <f>IF('Quote Builder'!J28&gt;0,'Quote Builder'!J28*12,"—")</f>
        <v/>
      </c>
      <c r="I28" s="44" t="n"/>
      <c r="J28" s="44" t="n"/>
    </row>
    <row r="29" ht="18" customHeight="1">
      <c r="A29" s="80" t="inlineStr">
        <is>
          <t>9</t>
        </is>
      </c>
      <c r="B29" s="83" t="inlineStr">
        <is>
          <t>AI Dispatcher Recommendation Engine</t>
        </is>
      </c>
      <c r="C29" s="94" t="n"/>
      <c r="D29" s="94" t="n"/>
      <c r="E29" s="94" t="n"/>
      <c r="F29" s="117">
        <f>IF('Quote Builder'!J29&gt;0,'Quote Builder'!J29,"—")</f>
        <v/>
      </c>
      <c r="G29" s="94" t="n"/>
      <c r="H29" s="117">
        <f>IF('Quote Builder'!J29&gt;0,'Quote Builder'!J29*12,"—")</f>
        <v/>
      </c>
      <c r="I29" s="94" t="n"/>
      <c r="J29" s="94" t="n"/>
    </row>
    <row r="30" ht="18" customHeight="1">
      <c r="A30" s="80" t="inlineStr">
        <is>
          <t>10</t>
        </is>
      </c>
      <c r="B30" s="115" t="inlineStr">
        <is>
          <t>Enhanced Transcription Accuracy</t>
        </is>
      </c>
      <c r="C30" s="44" t="n"/>
      <c r="D30" s="44" t="n"/>
      <c r="E30" s="44" t="n"/>
      <c r="F30" s="116">
        <f>IF('Quote Builder'!J30&gt;0,'Quote Builder'!J30,"—")</f>
        <v/>
      </c>
      <c r="G30" s="44" t="n"/>
      <c r="H30" s="116">
        <f>IF('Quote Builder'!J30&gt;0,'Quote Builder'!J30*12,"—")</f>
        <v/>
      </c>
      <c r="I30" s="44" t="n"/>
      <c r="J30" s="44" t="n"/>
    </row>
    <row r="31" ht="18" customHeight="1">
      <c r="A31" s="80" t="inlineStr">
        <is>
          <t>11</t>
        </is>
      </c>
      <c r="B31" s="83" t="inlineStr">
        <is>
          <t>Speaker Diarization</t>
        </is>
      </c>
      <c r="C31" s="94" t="n"/>
      <c r="D31" s="94" t="n"/>
      <c r="E31" s="94" t="n"/>
      <c r="F31" s="117">
        <f>IF('Quote Builder'!J31&gt;0,'Quote Builder'!J31,"—")</f>
        <v/>
      </c>
      <c r="G31" s="94" t="n"/>
      <c r="H31" s="117">
        <f>IF('Quote Builder'!J31&gt;0,'Quote Builder'!J31*12,"—")</f>
        <v/>
      </c>
      <c r="I31" s="94" t="n"/>
      <c r="J31" s="94" t="n"/>
    </row>
    <row r="32" ht="18" customHeight="1">
      <c r="A32" s="80" t="inlineStr">
        <is>
          <t>12</t>
        </is>
      </c>
      <c r="B32" s="115" t="inlineStr">
        <is>
          <t>Live Translation</t>
        </is>
      </c>
      <c r="C32" s="44" t="n"/>
      <c r="D32" s="44" t="n"/>
      <c r="E32" s="44" t="n"/>
      <c r="F32" s="116">
        <f>IF('Quote Builder'!J32&gt;0,'Quote Builder'!J32,"—")</f>
        <v/>
      </c>
      <c r="G32" s="44" t="n"/>
      <c r="H32" s="116">
        <f>IF('Quote Builder'!J32&gt;0,'Quote Builder'!J32*12,"—")</f>
        <v/>
      </c>
      <c r="I32" s="44" t="n"/>
      <c r="J32" s="44" t="n"/>
    </row>
    <row r="33" ht="18" customHeight="1">
      <c r="A33" s="80" t="inlineStr">
        <is>
          <t>13</t>
        </is>
      </c>
      <c r="B33" s="83" t="inlineStr">
        <is>
          <t>Language Packs</t>
        </is>
      </c>
      <c r="C33" s="94" t="n"/>
      <c r="D33" s="94" t="n"/>
      <c r="E33" s="94" t="n"/>
      <c r="F33" s="117">
        <f>IF('Quote Builder'!J33&gt;0,'Quote Builder'!J33,"—")</f>
        <v/>
      </c>
      <c r="G33" s="94" t="n"/>
      <c r="H33" s="117">
        <f>IF('Quote Builder'!J33&gt;0,'Quote Builder'!J33*12,"—")</f>
        <v/>
      </c>
      <c r="I33" s="94" t="n"/>
      <c r="J33" s="94" t="n"/>
    </row>
    <row r="34" ht="18" customHeight="1">
      <c r="A34" s="80" t="inlineStr">
        <is>
          <t>14</t>
        </is>
      </c>
      <c r="B34" s="115" t="inlineStr">
        <is>
          <t>Caller SMS Link Generation</t>
        </is>
      </c>
      <c r="C34" s="44" t="n"/>
      <c r="D34" s="44" t="n"/>
      <c r="E34" s="44" t="n"/>
      <c r="F34" s="116">
        <f>IF('Quote Builder'!J34&gt;0,'Quote Builder'!J34,"—")</f>
        <v/>
      </c>
      <c r="G34" s="44" t="n"/>
      <c r="H34" s="116">
        <f>IF('Quote Builder'!J34&gt;0,'Quote Builder'!J34*12,"—")</f>
        <v/>
      </c>
      <c r="I34" s="44" t="n"/>
      <c r="J34" s="44" t="n"/>
    </row>
    <row r="35" ht="18" customHeight="1">
      <c r="A35" s="80" t="inlineStr">
        <is>
          <t>15</t>
        </is>
      </c>
      <c r="B35" s="83" t="inlineStr">
        <is>
          <t>Caller Photo Upload</t>
        </is>
      </c>
      <c r="C35" s="94" t="n"/>
      <c r="D35" s="94" t="n"/>
      <c r="E35" s="94" t="n"/>
      <c r="F35" s="117">
        <f>IF('Quote Builder'!J35&gt;0,'Quote Builder'!J35,"—")</f>
        <v/>
      </c>
      <c r="G35" s="94" t="n"/>
      <c r="H35" s="117">
        <f>IF('Quote Builder'!J35&gt;0,'Quote Builder'!J35*12,"—")</f>
        <v/>
      </c>
      <c r="I35" s="94" t="n"/>
      <c r="J35" s="94" t="n"/>
    </row>
    <row r="36" ht="18" customHeight="1">
      <c r="A36" s="80" t="inlineStr">
        <is>
          <t>16</t>
        </is>
      </c>
      <c r="B36" s="115" t="inlineStr">
        <is>
          <t>Caller Video Upload</t>
        </is>
      </c>
      <c r="C36" s="44" t="n"/>
      <c r="D36" s="44" t="n"/>
      <c r="E36" s="44" t="n"/>
      <c r="F36" s="116">
        <f>IF('Quote Builder'!J36&gt;0,'Quote Builder'!J36,"—")</f>
        <v/>
      </c>
      <c r="G36" s="44" t="n"/>
      <c r="H36" s="116">
        <f>IF('Quote Builder'!J36&gt;0,'Quote Builder'!J36*12,"—")</f>
        <v/>
      </c>
      <c r="I36" s="44" t="n"/>
      <c r="J36" s="44" t="n"/>
    </row>
    <row r="37" ht="18" customHeight="1">
      <c r="A37" s="80" t="inlineStr">
        <is>
          <t>17</t>
        </is>
      </c>
      <c r="B37" s="83" t="inlineStr">
        <is>
          <t>Live Caller Video Streaming</t>
        </is>
      </c>
      <c r="C37" s="94" t="n"/>
      <c r="D37" s="94" t="n"/>
      <c r="E37" s="94" t="n"/>
      <c r="F37" s="117">
        <f>IF('Quote Builder'!J37&gt;0,'Quote Builder'!J37,"—")</f>
        <v/>
      </c>
      <c r="G37" s="94" t="n"/>
      <c r="H37" s="117">
        <f>IF('Quote Builder'!J37&gt;0,'Quote Builder'!J37*12,"—")</f>
        <v/>
      </c>
      <c r="I37" s="94" t="n"/>
      <c r="J37" s="94" t="n"/>
    </row>
    <row r="38" ht="18" customHeight="1">
      <c r="A38" s="80" t="inlineStr">
        <is>
          <t>18</t>
        </is>
      </c>
      <c r="B38" s="115" t="inlineStr">
        <is>
          <t>Media Audit Trail &amp; Redaction</t>
        </is>
      </c>
      <c r="C38" s="44" t="n"/>
      <c r="D38" s="44" t="n"/>
      <c r="E38" s="44" t="n"/>
      <c r="F38" s="116">
        <f>IF('Quote Builder'!J38&gt;0,'Quote Builder'!J38,"—")</f>
        <v/>
      </c>
      <c r="G38" s="44" t="n"/>
      <c r="H38" s="116">
        <f>IF('Quote Builder'!J38&gt;0,'Quote Builder'!J38*12,"—")</f>
        <v/>
      </c>
      <c r="I38" s="44" t="n"/>
      <c r="J38" s="44" t="n"/>
    </row>
    <row r="39" ht="18" customHeight="1">
      <c r="A39" s="80" t="inlineStr">
        <is>
          <t>19</t>
        </is>
      </c>
      <c r="B39" s="83" t="inlineStr">
        <is>
          <t>QA Review Tools</t>
        </is>
      </c>
      <c r="C39" s="94" t="n"/>
      <c r="D39" s="94" t="n"/>
      <c r="E39" s="94" t="n"/>
      <c r="F39" s="117">
        <f>IF('Quote Builder'!J39&gt;0,'Quote Builder'!J39,"—")</f>
        <v/>
      </c>
      <c r="G39" s="94" t="n"/>
      <c r="H39" s="117">
        <f>IF('Quote Builder'!J39&gt;0,'Quote Builder'!J39*12,"—")</f>
        <v/>
      </c>
      <c r="I39" s="94" t="n"/>
      <c r="J39" s="94" t="n"/>
    </row>
    <row r="40" ht="18" customHeight="1">
      <c r="A40" s="80" t="inlineStr">
        <is>
          <t>20</t>
        </is>
      </c>
      <c r="B40" s="115" t="inlineStr">
        <is>
          <t>Team Performance Dashboards</t>
        </is>
      </c>
      <c r="C40" s="44" t="n"/>
      <c r="D40" s="44" t="n"/>
      <c r="E40" s="44" t="n"/>
      <c r="F40" s="116">
        <f>IF('Quote Builder'!J40&gt;0,'Quote Builder'!J40,"—")</f>
        <v/>
      </c>
      <c r="G40" s="44" t="n"/>
      <c r="H40" s="116">
        <f>IF('Quote Builder'!J40&gt;0,'Quote Builder'!J40*12,"—")</f>
        <v/>
      </c>
      <c r="I40" s="44" t="n"/>
      <c r="J40" s="44" t="n"/>
    </row>
    <row r="41" ht="18" customHeight="1">
      <c r="A41" s="80" t="inlineStr">
        <is>
          <t>21</t>
        </is>
      </c>
      <c r="B41" s="83" t="inlineStr">
        <is>
          <t>Incident Command Suite</t>
        </is>
      </c>
      <c r="C41" s="94" t="n"/>
      <c r="D41" s="94" t="n"/>
      <c r="E41" s="94" t="n"/>
      <c r="F41" s="117">
        <f>IF('Quote Builder'!J41&gt;0,'Quote Builder'!J41,"—")</f>
        <v/>
      </c>
      <c r="G41" s="94" t="n"/>
      <c r="H41" s="117">
        <f>IF('Quote Builder'!J41&gt;0,'Quote Builder'!J41*12,"—")</f>
        <v/>
      </c>
      <c r="I41" s="94" t="n"/>
      <c r="J41" s="94" t="n"/>
    </row>
    <row r="42" ht="18" customHeight="1">
      <c r="A42" s="80" t="inlineStr">
        <is>
          <t>22</t>
        </is>
      </c>
      <c r="B42" s="115" t="inlineStr">
        <is>
          <t>Reliability &amp; Tech Ops</t>
        </is>
      </c>
      <c r="C42" s="44" t="n"/>
      <c r="D42" s="44" t="n"/>
      <c r="E42" s="44" t="n"/>
      <c r="F42" s="116">
        <f>IF('Quote Builder'!J42&gt;0,'Quote Builder'!J42,"—")</f>
        <v/>
      </c>
      <c r="G42" s="44" t="n"/>
      <c r="H42" s="116">
        <f>IF('Quote Builder'!J42&gt;0,'Quote Builder'!J42*12,"—")</f>
        <v/>
      </c>
      <c r="I42" s="44" t="n"/>
      <c r="J42" s="44" t="n"/>
    </row>
    <row r="43" ht="18" customHeight="1">
      <c r="A43" s="80" t="inlineStr">
        <is>
          <t>23</t>
        </is>
      </c>
      <c r="B43" s="83" t="inlineStr">
        <is>
          <t>Support Package Upgrade</t>
        </is>
      </c>
      <c r="C43" s="94" t="n"/>
      <c r="D43" s="94" t="n"/>
      <c r="E43" s="94" t="n"/>
      <c r="F43" s="117">
        <f>IF('Quote Builder'!J43&gt;0,'Quote Builder'!J43,"—")</f>
        <v/>
      </c>
      <c r="G43" s="94" t="n"/>
      <c r="H43" s="117">
        <f>IF('Quote Builder'!J43&gt;0,'Quote Builder'!J43*12,"—")</f>
        <v/>
      </c>
      <c r="I43" s="94" t="n"/>
      <c r="J43" s="94" t="n"/>
    </row>
    <row r="44" ht="18" customHeight="1">
      <c r="A44" s="80" t="inlineStr">
        <is>
          <t>24</t>
        </is>
      </c>
      <c r="B44" s="115" t="inlineStr">
        <is>
          <t>Onsite Services</t>
        </is>
      </c>
      <c r="C44" s="44" t="n"/>
      <c r="D44" s="44" t="n"/>
      <c r="E44" s="44" t="n"/>
      <c r="F44" s="120" t="inlineStr">
        <is>
          <t>—</t>
        </is>
      </c>
      <c r="G44" s="44" t="n"/>
      <c r="H44" s="116">
        <f>IF('Quote Builder'!J44&gt;0,'Quote Builder'!J44,"—")</f>
        <v/>
      </c>
      <c r="I44" s="44" t="n"/>
      <c r="J44" s="44" t="n"/>
    </row>
    <row r="45" ht="18" customHeight="1">
      <c r="A45" s="80" t="inlineStr">
        <is>
          <t>25</t>
        </is>
      </c>
      <c r="B45" s="83" t="inlineStr">
        <is>
          <t>Training Package</t>
        </is>
      </c>
      <c r="C45" s="94" t="n"/>
      <c r="D45" s="94" t="n"/>
      <c r="E45" s="94" t="n"/>
      <c r="F45" s="118" t="inlineStr">
        <is>
          <t>—</t>
        </is>
      </c>
      <c r="G45" s="94" t="n"/>
      <c r="H45" s="117">
        <f>IF('Quote Builder'!J45&gt;0,'Quote Builder'!J45,"—")</f>
        <v/>
      </c>
      <c r="I45" s="94" t="n"/>
      <c r="J45" s="94" t="n"/>
    </row>
    <row r="46" ht="8" customHeight="1">
      <c r="A46" s="121" t="n"/>
    </row>
    <row r="47" ht="18" customHeight="1">
      <c r="A47" s="122" t="inlineStr"/>
      <c r="B47" s="115" t="inlineStr">
        <is>
          <t>Subtotal — Monthly Recurring</t>
        </is>
      </c>
      <c r="C47" s="44" t="n"/>
      <c r="D47" s="44" t="n"/>
      <c r="E47" s="44" t="n"/>
      <c r="F47" s="116">
        <f>'Quote Builder'!J15+'Quote Builder'!J17+'Quote Builder'!J18+SUMPRODUCT(('Quote Builder'!J25:J43)*1)</f>
        <v/>
      </c>
      <c r="G47" s="44" t="n"/>
      <c r="H47" s="116">
        <f>('Quote Builder'!J15+'Quote Builder'!J17+'Quote Builder'!J18+SUMPRODUCT(('Quote Builder'!J25:J43)*1))*12</f>
        <v/>
      </c>
      <c r="I47" s="44" t="n"/>
      <c r="J47" s="44" t="n"/>
    </row>
    <row r="48" ht="18" customHeight="1">
      <c r="A48" s="123" t="inlineStr"/>
      <c r="B48" s="83" t="inlineStr">
        <is>
          <t>Subtotal — One-Time Fees</t>
        </is>
      </c>
      <c r="C48" s="94" t="n"/>
      <c r="D48" s="94" t="n"/>
      <c r="E48" s="94" t="n"/>
      <c r="F48" s="118" t="inlineStr">
        <is>
          <t>—</t>
        </is>
      </c>
      <c r="G48" s="94" t="n"/>
      <c r="H48" s="117">
        <f>'Quote Builder'!J19+'Quote Builder'!J25+'Quote Builder'!J44+'Quote Builder'!J45</f>
        <v/>
      </c>
      <c r="I48" s="94" t="n"/>
      <c r="J48" s="94" t="n"/>
    </row>
    <row r="49" ht="22" customHeight="1">
      <c r="A49" s="44" t="n"/>
      <c r="B49" s="95">
        <f>IF(MAX('Quote Builder'!F16,'Quote Builder'!D22)&gt;0,"Discount ("&amp;TEXT(MAX('Quote Builder'!F16,'Quote Builder'!D22),"0%")&amp;") Applied","No Discount")</f>
        <v/>
      </c>
      <c r="C49" s="124" t="n"/>
      <c r="D49" s="124" t="n"/>
      <c r="E49" s="124" t="n"/>
      <c r="F49" s="125">
        <f>IFERROR(-F47*MAX('Quote Builder'!F16,'Quote Builder'!D22),0)</f>
        <v/>
      </c>
      <c r="G49" s="124" t="n"/>
      <c r="H49" s="125">
        <f>IFERROR(-I48*MAX('Quote Builder'!F16,'Quote Builder'!D22),0)</f>
        <v/>
      </c>
      <c r="I49" s="124" t="n"/>
      <c r="J49" s="124" t="n"/>
    </row>
    <row r="50" ht="6" customHeight="1">
      <c r="A50" s="121" t="n"/>
    </row>
    <row r="51" ht="22" customHeight="1">
      <c r="A51" s="126" t="inlineStr"/>
      <c r="B51" s="127" t="inlineStr">
        <is>
          <t>★  TOTAL MONTHLY</t>
        </is>
      </c>
      <c r="C51" s="98" t="n"/>
      <c r="D51" s="98" t="n"/>
      <c r="E51" s="98" t="n"/>
      <c r="F51" s="90">
        <f>F47+F49</f>
        <v/>
      </c>
      <c r="G51" s="98" t="n"/>
      <c r="H51" s="90">
        <f>(F47+F49)*12</f>
        <v/>
      </c>
      <c r="I51" s="98" t="n"/>
      <c r="J51" s="98" t="n"/>
    </row>
    <row r="52" ht="22" customHeight="1">
      <c r="A52" s="126" t="inlineStr"/>
      <c r="B52" s="127" t="inlineStr">
        <is>
          <t>★  TOTAL ONE-TIME FEES</t>
        </is>
      </c>
      <c r="C52" s="98" t="n"/>
      <c r="D52" s="98" t="n"/>
      <c r="E52" s="98" t="n"/>
      <c r="F52" s="128" t="inlineStr">
        <is>
          <t>—</t>
        </is>
      </c>
      <c r="G52" s="98" t="n"/>
      <c r="H52" s="90">
        <f>I48+I49</f>
        <v/>
      </c>
      <c r="I52" s="98" t="n"/>
      <c r="J52" s="98" t="n"/>
    </row>
    <row r="53" ht="22" customHeight="1">
      <c r="A53" s="126" t="inlineStr"/>
      <c r="B53" s="127" t="inlineStr">
        <is>
          <t>★  ESTIMATED ANNUAL INVESTMENT</t>
        </is>
      </c>
      <c r="C53" s="98" t="n"/>
      <c r="D53" s="98" t="n"/>
      <c r="E53" s="98" t="n"/>
      <c r="F53" s="128" t="inlineStr">
        <is>
          <t>—</t>
        </is>
      </c>
      <c r="G53" s="98" t="n"/>
      <c r="H53" s="90">
        <f>(F47+F49)*12+(I48+I49)</f>
        <v/>
      </c>
      <c r="I53" s="98" t="n"/>
      <c r="J53" s="98" t="n"/>
    </row>
    <row r="54" ht="8" customHeight="1">
      <c r="A54" s="121" t="n"/>
    </row>
    <row r="55" ht="20" customHeight="1">
      <c r="A55" s="79" t="inlineStr">
        <is>
          <t xml:space="preserve">  TERMS &amp; NEXT STEPS</t>
        </is>
      </c>
    </row>
    <row r="56" ht="16" customHeight="1">
      <c r="A56" s="129" t="inlineStr">
        <is>
          <t>• This proposal is valid for 30 days from the date of issue.</t>
        </is>
      </c>
    </row>
    <row r="57" ht="16" customHeight="1">
      <c r="A57" s="129" t="inlineStr">
        <is>
          <t>• Pricing is based on the selections above. Final contract subject to signed MSA and SOW.</t>
        </is>
      </c>
    </row>
    <row r="58" ht="16" customHeight="1">
      <c r="A58" s="129" t="inlineStr">
        <is>
          <t>• CAD integration scoped separately after discovery. Write-back not included in pilot base.</t>
        </is>
      </c>
    </row>
    <row r="59" ht="16" customHeight="1">
      <c r="A59" s="129" t="inlineStr">
        <is>
          <t>• Travel for onsite services billed separately at federal GSA rates.</t>
        </is>
      </c>
    </row>
    <row r="60" ht="16" customHeight="1">
      <c r="A60" s="129" t="inlineStr">
        <is>
          <t>• All fees are in USD. Government tax exemption honored upon receipt of certificate.</t>
        </is>
      </c>
    </row>
    <row r="61" ht="16" customHeight="1">
      <c r="A61" s="129" t="inlineStr">
        <is>
          <t>• To proceed: return signed Pilot Scope Agreement or contact your NexCort iQ representative.</t>
        </is>
      </c>
    </row>
    <row r="62" ht="8" customHeight="1">
      <c r="A62" s="121" t="n"/>
    </row>
    <row r="63" ht="18" customHeight="1">
      <c r="A63" s="130" t="inlineStr">
        <is>
          <t>NexCort iQ  |  Apps on Demand LLC  |  intelligence@rapidcortex.us  |  rapidcortex.us  |  CONFIDENTIAL — NOT FOR DISTRIBUTION</t>
        </is>
      </c>
    </row>
  </sheetData>
  <mergeCells count="130">
    <mergeCell ref="H53:I53"/>
    <mergeCell ref="H35:I35"/>
    <mergeCell ref="F29:G29"/>
    <mergeCell ref="F25:G25"/>
    <mergeCell ref="A11:E11"/>
    <mergeCell ref="B36:E36"/>
    <mergeCell ref="A63:J63"/>
    <mergeCell ref="H39:I39"/>
    <mergeCell ref="B45:E45"/>
    <mergeCell ref="B47:E47"/>
    <mergeCell ref="H52:I52"/>
    <mergeCell ref="B22:E22"/>
    <mergeCell ref="A1:C4"/>
    <mergeCell ref="B31:E31"/>
    <mergeCell ref="H45:I45"/>
    <mergeCell ref="B21:E21"/>
    <mergeCell ref="F23:G23"/>
    <mergeCell ref="B39:E39"/>
    <mergeCell ref="H37:I37"/>
    <mergeCell ref="F43:G43"/>
    <mergeCell ref="B23:E23"/>
    <mergeCell ref="B38:E38"/>
    <mergeCell ref="A55:J55"/>
    <mergeCell ref="H23:I23"/>
    <mergeCell ref="A5:J5"/>
    <mergeCell ref="B40:E40"/>
    <mergeCell ref="B49:E49"/>
    <mergeCell ref="F19:G19"/>
    <mergeCell ref="F34:G34"/>
    <mergeCell ref="B33:E33"/>
    <mergeCell ref="H41:I41"/>
    <mergeCell ref="B51:E51"/>
    <mergeCell ref="B32:E32"/>
    <mergeCell ref="H25:I25"/>
    <mergeCell ref="B26:E26"/>
    <mergeCell ref="H34:I34"/>
    <mergeCell ref="F30:G30"/>
    <mergeCell ref="B35:E35"/>
    <mergeCell ref="B41:E41"/>
    <mergeCell ref="A58:J58"/>
    <mergeCell ref="F20:G20"/>
    <mergeCell ref="F33:G33"/>
    <mergeCell ref="F45:G45"/>
    <mergeCell ref="H49:I49"/>
    <mergeCell ref="B25:E25"/>
    <mergeCell ref="F42:G42"/>
    <mergeCell ref="A24:J24"/>
    <mergeCell ref="H36:I36"/>
    <mergeCell ref="A60:J60"/>
    <mergeCell ref="A12:E12"/>
    <mergeCell ref="B27:E27"/>
    <mergeCell ref="F47:G47"/>
    <mergeCell ref="F31:G31"/>
    <mergeCell ref="A7:J7"/>
    <mergeCell ref="H19:I19"/>
    <mergeCell ref="F28:G28"/>
    <mergeCell ref="A14:E14"/>
    <mergeCell ref="H28:I28"/>
    <mergeCell ref="F39:G39"/>
    <mergeCell ref="F48:G48"/>
    <mergeCell ref="B53:E53"/>
    <mergeCell ref="H48:I48"/>
    <mergeCell ref="A18:J18"/>
    <mergeCell ref="B29:E29"/>
    <mergeCell ref="A50:J50"/>
    <mergeCell ref="B37:E37"/>
    <mergeCell ref="F14:J14"/>
    <mergeCell ref="F11:J11"/>
    <mergeCell ref="H38:I38"/>
    <mergeCell ref="H43:I43"/>
    <mergeCell ref="A62:J62"/>
    <mergeCell ref="H31:I31"/>
    <mergeCell ref="H40:I40"/>
    <mergeCell ref="F21:G21"/>
    <mergeCell ref="H21:I21"/>
    <mergeCell ref="F15:J15"/>
    <mergeCell ref="F53:G53"/>
    <mergeCell ref="F12:J12"/>
    <mergeCell ref="A16:E16"/>
    <mergeCell ref="A59:J59"/>
    <mergeCell ref="F36:G36"/>
    <mergeCell ref="A61:J61"/>
    <mergeCell ref="B43:E43"/>
    <mergeCell ref="B52:E52"/>
    <mergeCell ref="F22:G22"/>
    <mergeCell ref="H22:I22"/>
    <mergeCell ref="A54:J54"/>
    <mergeCell ref="B42:E42"/>
    <mergeCell ref="A56:J56"/>
    <mergeCell ref="H42:I42"/>
    <mergeCell ref="B44:E44"/>
    <mergeCell ref="F49:G49"/>
    <mergeCell ref="A13:E13"/>
    <mergeCell ref="B34:E34"/>
    <mergeCell ref="B19:E19"/>
    <mergeCell ref="B28:E28"/>
    <mergeCell ref="H30:I30"/>
    <mergeCell ref="D1:J4"/>
    <mergeCell ref="A8:J8"/>
    <mergeCell ref="H20:I20"/>
    <mergeCell ref="A15:E15"/>
    <mergeCell ref="H29:I29"/>
    <mergeCell ref="F16:J16"/>
    <mergeCell ref="B30:E30"/>
    <mergeCell ref="B20:E20"/>
    <mergeCell ref="H44:I44"/>
    <mergeCell ref="A19"/>
    <mergeCell ref="A10:J10"/>
    <mergeCell ref="F40:G40"/>
    <mergeCell ref="F51:G51"/>
    <mergeCell ref="H51:I51"/>
    <mergeCell ref="A49"/>
    <mergeCell ref="F32:G32"/>
    <mergeCell ref="F26:G26"/>
    <mergeCell ref="F41:G41"/>
    <mergeCell ref="F35:G35"/>
    <mergeCell ref="F38:G38"/>
    <mergeCell ref="H32:I32"/>
    <mergeCell ref="B48:E48"/>
    <mergeCell ref="H47:I47"/>
    <mergeCell ref="F27:G27"/>
    <mergeCell ref="F13:J13"/>
    <mergeCell ref="H27:I27"/>
    <mergeCell ref="F52:G52"/>
    <mergeCell ref="F37:G37"/>
    <mergeCell ref="A46:J46"/>
    <mergeCell ref="H33:I33"/>
    <mergeCell ref="A57:J57"/>
    <mergeCell ref="F44:G44"/>
    <mergeCell ref="H26:I26"/>
  </mergeCells>
  <pageMargins left="0.5" right="0.5" top="0.6" bottom="0.6" header="0.3" footer="0.3"/>
  <pageSetup orientation="portrait" paperSize="9" fitToHeight="0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24" customWidth="1" min="4" max="4"/>
    <col width="24" customWidth="1" min="5" max="5"/>
    <col width="22" customWidth="1" min="6" max="6"/>
  </cols>
  <sheetData>
    <row r="1" ht="30" customHeight="1">
      <c r="A1" s="35" t="inlineStr">
        <is>
          <t>NEXCORT IQ — INTERNAL PRICING GUIDE</t>
        </is>
      </c>
    </row>
    <row r="2" ht="24" customHeight="1">
      <c r="A2" s="15" t="inlineStr">
        <is>
          <t>DISCOUNTING RULES</t>
        </is>
      </c>
    </row>
    <row r="3" ht="18" customHeight="1">
      <c r="A3" s="37" t="inlineStr">
        <is>
          <t>Internal — protect pricing discipline while allowing strategic flexibility</t>
        </is>
      </c>
    </row>
    <row r="5" ht="20" customHeight="1">
      <c r="A5" s="39" t="inlineStr">
        <is>
          <t xml:space="preserve">  STANDARD DISCOUNT SCHEDULE</t>
        </is>
      </c>
    </row>
    <row r="6" ht="32" customHeight="1">
      <c r="A6" s="8" t="inlineStr">
        <is>
          <t>Scenario</t>
        </is>
      </c>
      <c r="B6" s="8" t="inlineStr">
        <is>
          <t>Max Discount</t>
        </is>
      </c>
      <c r="C6" s="8" t="inlineStr">
        <is>
          <t>Approval Required</t>
        </is>
      </c>
      <c r="D6" s="8" t="inlineStr">
        <is>
          <t>Notes</t>
        </is>
      </c>
      <c r="E6" s="8" t="inlineStr"/>
      <c r="F6" s="8" t="inlineStr"/>
    </row>
    <row r="7" ht="16" customHeight="1">
      <c r="A7" s="9" t="inlineStr">
        <is>
          <t>Annual commitment (vs month-to-month)</t>
        </is>
      </c>
      <c r="B7" s="10" t="inlineStr">
        <is>
          <t>10%</t>
        </is>
      </c>
      <c r="C7" s="10" t="inlineStr">
        <is>
          <t>Account Executive</t>
        </is>
      </c>
      <c r="D7" s="10" t="inlineStr">
        <is>
          <t>Standard offer — always available</t>
        </is>
      </c>
      <c r="E7" s="10" t="inlineStr"/>
      <c r="F7" s="10" t="inlineStr"/>
    </row>
    <row r="8" ht="16" customHeight="1">
      <c r="A8" s="11" t="inlineStr">
        <is>
          <t>2-year commitment</t>
        </is>
      </c>
      <c r="B8" s="12" t="inlineStr">
        <is>
          <t>15%</t>
        </is>
      </c>
      <c r="C8" s="12" t="inlineStr">
        <is>
          <t>Account Executive</t>
        </is>
      </c>
      <c r="D8" s="12" t="inlineStr"/>
      <c r="E8" s="12" t="inlineStr"/>
      <c r="F8" s="12" t="inlineStr"/>
    </row>
    <row r="9" ht="16" customHeight="1">
      <c r="A9" s="9" t="inlineStr">
        <is>
          <t>3-year commitment</t>
        </is>
      </c>
      <c r="B9" s="10" t="inlineStr">
        <is>
          <t>20%</t>
        </is>
      </c>
      <c r="C9" s="10" t="inlineStr">
        <is>
          <t>Sales Director</t>
        </is>
      </c>
      <c r="D9" s="10" t="inlineStr"/>
      <c r="E9" s="10" t="inlineStr"/>
      <c r="F9" s="10" t="inlineStr"/>
    </row>
    <row r="10" ht="16" customHeight="1">
      <c r="A10" s="11" t="inlineStr">
        <is>
          <t>Pilot-to-production conversion</t>
        </is>
      </c>
      <c r="B10" s="12" t="inlineStr">
        <is>
          <t>10%</t>
        </is>
      </c>
      <c r="C10" s="12" t="inlineStr">
        <is>
          <t>Account Executive</t>
        </is>
      </c>
      <c r="D10" s="12" t="inlineStr">
        <is>
          <t>First year only</t>
        </is>
      </c>
      <c r="E10" s="12" t="inlineStr"/>
      <c r="F10" s="12" t="inlineStr"/>
    </row>
    <row r="11" ht="16" customHeight="1">
      <c r="A11" s="9" t="inlineStr">
        <is>
          <t>Competitive displacement</t>
        </is>
      </c>
      <c r="B11" s="10" t="inlineStr">
        <is>
          <t>15%</t>
        </is>
      </c>
      <c r="C11" s="10" t="inlineStr">
        <is>
          <t>Sales Director</t>
        </is>
      </c>
      <c r="D11" s="10" t="inlineStr">
        <is>
          <t>Requires documentation</t>
        </is>
      </c>
      <c r="E11" s="10" t="inlineStr"/>
      <c r="F11" s="10" t="inlineStr"/>
    </row>
    <row r="12" ht="16" customHeight="1">
      <c r="A12" s="11" t="inlineStr">
        <is>
          <t>Government / municipal grant-funded</t>
        </is>
      </c>
      <c r="B12" s="12" t="inlineStr">
        <is>
          <t>10%</t>
        </is>
      </c>
      <c r="C12" s="12" t="inlineStr">
        <is>
          <t>Account Executive</t>
        </is>
      </c>
      <c r="D12" s="12" t="inlineStr"/>
      <c r="E12" s="12" t="inlineStr"/>
      <c r="F12" s="12" t="inlineStr"/>
    </row>
    <row r="13" ht="16" customHeight="1">
      <c r="A13" s="9" t="inlineStr">
        <is>
          <t>Bundle discount (3+ add-ons)</t>
        </is>
      </c>
      <c r="B13" s="10" t="inlineStr">
        <is>
          <t>15%</t>
        </is>
      </c>
      <c r="C13" s="10" t="inlineStr">
        <is>
          <t>Account Executive</t>
        </is>
      </c>
      <c r="D13" s="10" t="inlineStr">
        <is>
          <t>Auto-applied</t>
        </is>
      </c>
      <c r="E13" s="10" t="inlineStr"/>
      <c r="F13" s="10" t="inlineStr"/>
    </row>
    <row r="14" ht="16" customHeight="1">
      <c r="A14" s="11" t="inlineStr">
        <is>
          <t>Nonprofit / tribal agency</t>
        </is>
      </c>
      <c r="B14" s="12" t="inlineStr">
        <is>
          <t>20%</t>
        </is>
      </c>
      <c r="C14" s="12" t="inlineStr">
        <is>
          <t>Sales Director</t>
        </is>
      </c>
      <c r="D14" s="12" t="inlineStr">
        <is>
          <t>Case-by-case</t>
        </is>
      </c>
      <c r="E14" s="12" t="inlineStr"/>
      <c r="F14" s="12" t="inlineStr"/>
    </row>
    <row r="15" ht="16" customHeight="1">
      <c r="A15" s="9" t="inlineStr">
        <is>
          <t>Strategic / reference account</t>
        </is>
      </c>
      <c r="B15" s="10" t="inlineStr">
        <is>
          <t>25%</t>
        </is>
      </c>
      <c r="C15" s="10" t="inlineStr">
        <is>
          <t>VP of Sales</t>
        </is>
      </c>
      <c r="D15" s="10" t="inlineStr">
        <is>
          <t>Board approval if &gt;25%</t>
        </is>
      </c>
      <c r="E15" s="10" t="inlineStr"/>
      <c r="F15" s="10" t="inlineStr"/>
    </row>
    <row r="16" ht="8" customHeight="1">
      <c r="A16" s="4" t="n"/>
    </row>
    <row r="17" ht="20" customHeight="1">
      <c r="A17" s="39" t="inlineStr">
        <is>
          <t xml:space="preserve">  PROTECTED LINE ITEMS (DO NOT HEAVILY DISCOUNT)</t>
        </is>
      </c>
    </row>
    <row r="18" ht="32" customHeight="1">
      <c r="A18" s="8" t="inlineStr">
        <is>
          <t>Line Item</t>
        </is>
      </c>
      <c r="B18" s="8" t="inlineStr">
        <is>
          <t>Why Protected</t>
        </is>
      </c>
      <c r="C18" s="8" t="inlineStr">
        <is>
          <t>Guidance</t>
        </is>
      </c>
      <c r="D18" s="8" t="inlineStr"/>
      <c r="E18" s="8" t="inlineStr"/>
      <c r="F18" s="8" t="inlineStr"/>
    </row>
    <row r="19" ht="16" customHeight="1">
      <c r="A19" s="9" t="inlineStr">
        <is>
          <t>CAD Integration</t>
        </is>
      </c>
      <c r="B19" s="10" t="inlineStr">
        <is>
          <t>Significant labor + vendor coordination</t>
        </is>
      </c>
      <c r="C19" s="10" t="inlineStr">
        <is>
          <t>Discount max 5% — scope separately</t>
        </is>
      </c>
      <c r="D19" s="10" t="inlineStr"/>
      <c r="E19" s="10" t="inlineStr"/>
      <c r="F19" s="10" t="inlineStr"/>
    </row>
    <row r="20" ht="16" customHeight="1">
      <c r="A20" s="11" t="inlineStr">
        <is>
          <t>Custom Development</t>
        </is>
      </c>
      <c r="B20" s="12" t="inlineStr">
        <is>
          <t>High labor cost</t>
        </is>
      </c>
      <c r="C20" s="12" t="inlineStr">
        <is>
          <t>No standard discount — scope per SOW</t>
        </is>
      </c>
      <c r="D20" s="12" t="inlineStr"/>
      <c r="E20" s="12" t="inlineStr"/>
      <c r="F20" s="12" t="inlineStr"/>
    </row>
    <row r="21" ht="16" customHeight="1">
      <c r="A21" s="9" t="inlineStr">
        <is>
          <t>Onsite Services</t>
        </is>
      </c>
      <c r="B21" s="10" t="inlineStr">
        <is>
          <t>Travel + staff time</t>
        </is>
      </c>
      <c r="C21" s="10" t="inlineStr">
        <is>
          <t>Discount travel separately if needed</t>
        </is>
      </c>
      <c r="D21" s="10" t="inlineStr"/>
      <c r="E21" s="10" t="inlineStr"/>
      <c r="F21" s="10" t="inlineStr"/>
    </row>
    <row r="22" ht="16" customHeight="1">
      <c r="A22" s="11" t="inlineStr">
        <is>
          <t>Dedicated Support</t>
        </is>
      </c>
      <c r="B22" s="12" t="inlineStr">
        <is>
          <t>Named resource commitment</t>
        </is>
      </c>
      <c r="C22" s="12" t="inlineStr">
        <is>
          <t>No discount — price is the floor</t>
        </is>
      </c>
      <c r="D22" s="12" t="inlineStr"/>
      <c r="E22" s="12" t="inlineStr"/>
      <c r="F22" s="12" t="inlineStr"/>
    </row>
    <row r="23" ht="8" customHeight="1">
      <c r="A23" s="4" t="n"/>
    </row>
    <row r="24" ht="16" customHeight="1">
      <c r="A24" s="30" t="inlineStr">
        <is>
          <t>⚠  Any discount &gt;25% requires VP of Sales + CFO written approval. Never quote below floor without authorization.</t>
        </is>
      </c>
    </row>
    <row r="25" ht="16" customHeight="1">
      <c r="A25" s="13" t="inlineStr">
        <is>
          <t>RULE: Discounts reward commitment, scale, and strategic value — not just pressure to close.</t>
        </is>
      </c>
    </row>
  </sheetData>
  <mergeCells count="9">
    <mergeCell ref="A24:F24"/>
    <mergeCell ref="A2:F2"/>
    <mergeCell ref="A16:H16"/>
    <mergeCell ref="A1:F1"/>
    <mergeCell ref="A5:F5"/>
    <mergeCell ref="A17:F17"/>
    <mergeCell ref="A23:H23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2026-05-19T21:28:48Z</dcterms:created>
  <dcterms:modified xmlns:dcterms="http://purl.org/dc/terms/" xmlns:xsi="http://www.w3.org/2001/XMLSchema-instance" xsi:type="dcterms:W3CDTF">2026-05-20T00:53:08Z</dcterms:modified>
</cp:coreProperties>
</file>